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9440" windowHeight="11730" activeTab="0"/>
  </bookViews>
  <sheets>
    <sheet name="収支計画" sheetId="1" r:id="rId1"/>
    <sheet name="Sheet1" sheetId="2" r:id="rId2"/>
  </sheets>
  <definedNames>
    <definedName name="_xlnm.Print_Area" localSheetId="0">'収支計画'!$A$1:$K$46</definedName>
  </definedNames>
  <calcPr fullCalcOnLoad="1"/>
</workbook>
</file>

<file path=xl/sharedStrings.xml><?xml version="1.0" encoding="utf-8"?>
<sst xmlns="http://schemas.openxmlformats.org/spreadsheetml/2006/main" count="224" uniqueCount="122">
  <si>
    <t>収</t>
  </si>
  <si>
    <t>算出根拠</t>
  </si>
  <si>
    <t>科目／期間</t>
  </si>
  <si>
    <t>（単位：千円）</t>
  </si>
  <si>
    <t>経</t>
  </si>
  <si>
    <t>費</t>
  </si>
  <si>
    <t>小　計（②）</t>
  </si>
  <si>
    <t>小　計（①）</t>
  </si>
  <si>
    <t>経常収支（①－②）</t>
  </si>
  <si>
    <t>③</t>
  </si>
  <si>
    <t>入</t>
  </si>
  <si>
    <t>支</t>
  </si>
  <si>
    <t>出</t>
  </si>
  <si>
    <t>⑥</t>
  </si>
  <si>
    <t>財</t>
  </si>
  <si>
    <t>務</t>
  </si>
  <si>
    <t>収</t>
  </si>
  <si>
    <t>常</t>
  </si>
  <si>
    <t>借入金返済</t>
  </si>
  <si>
    <t>小　計（④）</t>
  </si>
  <si>
    <t>小　計（⑤）</t>
  </si>
  <si>
    <t>※行数が不足している場合には様式を適宜修正してください。</t>
  </si>
  <si>
    <t>経営者報酬</t>
  </si>
  <si>
    <t>従業員（正社員）の給与</t>
  </si>
  <si>
    <t>従業員（アルバイト）の給与</t>
  </si>
  <si>
    <t>家賃</t>
  </si>
  <si>
    <t>光熱水費</t>
  </si>
  <si>
    <t>Ａ商品</t>
  </si>
  <si>
    <t>Ｂ商品</t>
  </si>
  <si>
    <t>仕入れ</t>
  </si>
  <si>
    <t>原材料費</t>
  </si>
  <si>
    <t>外注費</t>
  </si>
  <si>
    <t>【仕入】</t>
  </si>
  <si>
    <t>@30千円/月×8月</t>
  </si>
  <si>
    <t>@30千円/月×12月</t>
  </si>
  <si>
    <t>今期（8か月）</t>
  </si>
  <si>
    <t>前年度繰越</t>
  </si>
  <si>
    <t>広告宣伝費</t>
  </si>
  <si>
    <t>出張旅費他</t>
  </si>
  <si>
    <t>自己資金</t>
  </si>
  <si>
    <t>収支計画書(記載例)</t>
  </si>
  <si>
    <t>前年度繰越</t>
  </si>
  <si>
    <t>借入</t>
  </si>
  <si>
    <t>借入</t>
  </si>
  <si>
    <t>借入</t>
  </si>
  <si>
    <t>＠200千円×1名×12月</t>
  </si>
  <si>
    <t>＠250千円×１名×8月</t>
  </si>
  <si>
    <t>＠250千円×１名×12月</t>
  </si>
  <si>
    <t>【家賃】＠100千円/月</t>
  </si>
  <si>
    <t>【光熱水費】＠50千円/月</t>
  </si>
  <si>
    <r>
      <t>【家賃】　＠100千円/月</t>
    </r>
  </si>
  <si>
    <t>※経費については、助成対象経費内訳書と関連付けてください。</t>
  </si>
  <si>
    <t>※提出の際は，文字色を赤から黒へ変更してください。</t>
  </si>
  <si>
    <t>＠220千円×1名×12月</t>
  </si>
  <si>
    <t>＠150千円×１名×8月</t>
  </si>
  <si>
    <t>＠150千円×１名×12月</t>
  </si>
  <si>
    <t>売上原価</t>
  </si>
  <si>
    <t>A＠2.5千円×150セット/月×８月</t>
  </si>
  <si>
    <t>B＠１.25千円×150セット/月×８月</t>
  </si>
  <si>
    <t>支</t>
  </si>
  <si>
    <t>＠150千円×1名×12月</t>
  </si>
  <si>
    <t>A＠2.5千円×250セット/月×12月</t>
  </si>
  <si>
    <t>B＠１.25千円×250セット/月×12月</t>
  </si>
  <si>
    <t>A＠2.5千円×300セット/月×12月</t>
  </si>
  <si>
    <t>B＠１.25千円×300セット/月×12月</t>
  </si>
  <si>
    <t>設</t>
  </si>
  <si>
    <t>備</t>
  </si>
  <si>
    <t>機材（○○機器）</t>
  </si>
  <si>
    <t>備品（パソコン一式）</t>
  </si>
  <si>
    <t>小　計（⑦）</t>
  </si>
  <si>
    <t>小　計（⑧）</t>
  </si>
  <si>
    <t>⑨</t>
  </si>
  <si>
    <t>⑩</t>
  </si>
  <si>
    <t>財務収支（⑦－⑧）</t>
  </si>
  <si>
    <t>翌年繰越(③＋⑥＋⑨）</t>
  </si>
  <si>
    <t>その他経費（リース代など）</t>
  </si>
  <si>
    <t>＠5千円×250セット/月×12月</t>
  </si>
  <si>
    <t>＠2.5千円×250セット/月×12月</t>
  </si>
  <si>
    <t>＠5千円×300セット/月×12月</t>
  </si>
  <si>
    <t>＠2.5千円×300セット/月×12月</t>
  </si>
  <si>
    <t>設備収支（④－⑤）</t>
  </si>
  <si>
    <t>売上</t>
  </si>
  <si>
    <t>【光熱水費】　＠50千円/月</t>
  </si>
  <si>
    <t>【光熱水費】＠50千円/月</t>
  </si>
  <si>
    <t>＠5千円×150セット/月×8月</t>
  </si>
  <si>
    <t>＠2.5千円×150セット/月×8月</t>
  </si>
  <si>
    <t>来期（12か月）</t>
  </si>
  <si>
    <t>来々期（12か月）</t>
  </si>
  <si>
    <t>【家賃】＠95千円/月×8月
【通信費】＠6500円×8月＋20,000円</t>
  </si>
  <si>
    <t>使用料賃借料</t>
  </si>
  <si>
    <t>従業員（パート）給与</t>
  </si>
  <si>
    <t>従業員（正社員）給与</t>
  </si>
  <si>
    <t>福利厚生費（社保）</t>
  </si>
  <si>
    <t>（報酬＋給与）×0.2</t>
  </si>
  <si>
    <t>＠900円×6ｈｒ×21日×8月</t>
  </si>
  <si>
    <t>委託経費（パッケージ代）</t>
  </si>
  <si>
    <t>その他経費</t>
  </si>
  <si>
    <t>＠850円×420個/月×8月</t>
  </si>
  <si>
    <t>＠1,600円×85個/月×8月</t>
  </si>
  <si>
    <t>原材料費（A）</t>
  </si>
  <si>
    <t>売上額×0.3</t>
  </si>
  <si>
    <t>＠850円×840個/月×12月</t>
  </si>
  <si>
    <t>＠1,600円×150個/月×12月</t>
  </si>
  <si>
    <t>【家賃】＠95千円/月×12月
【通信費】＠6500円×12月</t>
  </si>
  <si>
    <t>＠1,100円×630個/月×12月</t>
  </si>
  <si>
    <t>＠900円×6ｈｒ×21日×12月×1.5名</t>
  </si>
  <si>
    <t>売上額×0.１</t>
  </si>
  <si>
    <t>C商品</t>
  </si>
  <si>
    <t>D商品</t>
  </si>
  <si>
    <t>＠3,000円×32個/月×8月</t>
  </si>
  <si>
    <t>＠85円×4000個＋製作費40,000円</t>
  </si>
  <si>
    <t>＠3000円×65個/月×12月</t>
  </si>
  <si>
    <t>＠3000円×100個/月×12月</t>
  </si>
  <si>
    <t>＠500円×420個/月×12月</t>
  </si>
  <si>
    <t>セット商品E</t>
  </si>
  <si>
    <t>セット商品F</t>
  </si>
  <si>
    <t>＠5000円×32個/月×12月</t>
  </si>
  <si>
    <t>＠300千円×１名×12月</t>
  </si>
  <si>
    <t>備品（パソコン）</t>
  </si>
  <si>
    <t>生産用機器</t>
  </si>
  <si>
    <t>生産用機材一式</t>
  </si>
  <si>
    <t>＠1000円×6ｈｒ×21日×12月×2名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</si>
</sst>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0.0%"/>
    <numFmt numFmtId="179" formatCode="0.000%"/>
    <numFmt numFmtId="180" formatCode="#,##0.0;[Red]\-#,##0.0"/>
    <numFmt numFmtId="181" formatCode="#,##0_ "/>
    <numFmt numFmtId="182" formatCode="#,##0_);[Red]\(#,##0\)"/>
    <numFmt numFmtId="183" formatCode="#,##0;&quot;△ &quot;#,##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3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9"/>
      <name val="ＭＳ Ｐ明朝"/>
      <family val="1"/>
    </font>
    <font>
      <sz val="11"/>
      <name val="Century"/>
      <family val="1"/>
    </font>
    <font>
      <sz val="12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1"/>
      <color indexed="10"/>
      <name val="ＭＳ Ｐ明朝"/>
      <family val="1"/>
    </font>
    <font>
      <sz val="14"/>
      <color indexed="10"/>
      <name val="ＭＳ Ｐ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11"/>
      <color rgb="FFFF0000"/>
      <name val="ＭＳ Ｐ明朝"/>
      <family val="1"/>
    </font>
    <font>
      <sz val="14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medium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hair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>
        <color indexed="23"/>
      </right>
      <top style="hair"/>
      <bottom style="thin"/>
    </border>
    <border>
      <left style="thin">
        <color indexed="23"/>
      </left>
      <right style="thin">
        <color indexed="2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" fillId="0" borderId="0" xfId="61" applyFont="1" applyFill="1">
      <alignment/>
      <protection/>
    </xf>
    <xf numFmtId="0" fontId="1" fillId="0" borderId="10" xfId="61" applyFont="1" applyFill="1" applyBorder="1">
      <alignment/>
      <protection/>
    </xf>
    <xf numFmtId="0" fontId="1" fillId="0" borderId="11" xfId="61" applyFont="1" applyFill="1" applyBorder="1">
      <alignment/>
      <protection/>
    </xf>
    <xf numFmtId="0" fontId="1" fillId="0" borderId="12" xfId="61" applyFont="1" applyFill="1" applyBorder="1">
      <alignment/>
      <protection/>
    </xf>
    <xf numFmtId="0" fontId="1" fillId="0" borderId="0" xfId="61" applyFont="1" applyFill="1" applyBorder="1">
      <alignment/>
      <protection/>
    </xf>
    <xf numFmtId="0" fontId="1" fillId="0" borderId="0" xfId="61" applyFont="1" applyFill="1" applyBorder="1" applyAlignment="1">
      <alignment horizontal="distributed"/>
      <protection/>
    </xf>
    <xf numFmtId="38" fontId="1" fillId="0" borderId="0" xfId="61" applyNumberFormat="1" applyFont="1" applyFill="1">
      <alignment/>
      <protection/>
    </xf>
    <xf numFmtId="0" fontId="1" fillId="0" borderId="13" xfId="61" applyFont="1" applyFill="1" applyBorder="1">
      <alignment/>
      <protection/>
    </xf>
    <xf numFmtId="0" fontId="1" fillId="0" borderId="14" xfId="61" applyFont="1" applyFill="1" applyBorder="1">
      <alignment/>
      <protection/>
    </xf>
    <xf numFmtId="0" fontId="1" fillId="0" borderId="15" xfId="61" applyFont="1" applyFill="1" applyBorder="1" applyAlignment="1">
      <alignment horizontal="distributed" vertical="distributed"/>
      <protection/>
    </xf>
    <xf numFmtId="0" fontId="1" fillId="0" borderId="0" xfId="61" applyFont="1" applyFill="1" applyBorder="1" applyAlignment="1">
      <alignment horizontal="center"/>
      <protection/>
    </xf>
    <xf numFmtId="3" fontId="1" fillId="0" borderId="0" xfId="61" applyNumberFormat="1" applyFont="1" applyFill="1">
      <alignment/>
      <protection/>
    </xf>
    <xf numFmtId="0" fontId="6" fillId="0" borderId="0" xfId="0" applyFont="1" applyAlignment="1">
      <alignment vertical="center"/>
    </xf>
    <xf numFmtId="38" fontId="1" fillId="0" borderId="16" xfId="61" applyNumberFormat="1" applyFont="1" applyFill="1" applyBorder="1" applyAlignment="1">
      <alignment horizontal="center"/>
      <protection/>
    </xf>
    <xf numFmtId="0" fontId="1" fillId="0" borderId="17" xfId="61" applyFont="1" applyFill="1" applyBorder="1" applyAlignment="1">
      <alignment horizontal="center" vertical="center"/>
      <protection/>
    </xf>
    <xf numFmtId="0" fontId="1" fillId="0" borderId="16" xfId="61" applyFont="1" applyFill="1" applyBorder="1" applyAlignment="1">
      <alignment horizontal="center" vertical="center"/>
      <protection/>
    </xf>
    <xf numFmtId="0" fontId="1" fillId="0" borderId="18" xfId="61" applyFont="1" applyFill="1" applyBorder="1" applyAlignment="1">
      <alignment horizontal="center" vertical="center"/>
      <protection/>
    </xf>
    <xf numFmtId="0" fontId="1" fillId="0" borderId="10" xfId="61" applyFont="1" applyFill="1" applyBorder="1" applyAlignment="1">
      <alignment horizontal="center" vertical="center"/>
      <protection/>
    </xf>
    <xf numFmtId="0" fontId="1" fillId="0" borderId="11" xfId="61" applyFont="1" applyFill="1" applyBorder="1" applyAlignment="1">
      <alignment horizontal="center" vertical="center"/>
      <protection/>
    </xf>
    <xf numFmtId="0" fontId="1" fillId="0" borderId="19" xfId="61" applyFont="1" applyFill="1" applyBorder="1" applyAlignment="1">
      <alignment horizontal="center" vertical="center"/>
      <protection/>
    </xf>
    <xf numFmtId="0" fontId="1" fillId="0" borderId="20" xfId="61" applyFont="1" applyFill="1" applyBorder="1" applyAlignment="1">
      <alignment horizontal="center" vertical="center"/>
      <protection/>
    </xf>
    <xf numFmtId="0" fontId="1" fillId="0" borderId="21" xfId="61" applyFont="1" applyFill="1" applyBorder="1" applyAlignment="1">
      <alignment horizontal="center" vertical="center"/>
      <protection/>
    </xf>
    <xf numFmtId="0" fontId="1" fillId="0" borderId="22" xfId="61" applyFont="1" applyFill="1" applyBorder="1" applyAlignment="1">
      <alignment horizontal="left" vertical="center"/>
      <protection/>
    </xf>
    <xf numFmtId="3" fontId="1" fillId="0" borderId="13" xfId="49" applyNumberFormat="1" applyFont="1" applyFill="1" applyBorder="1" applyAlignment="1">
      <alignment horizontal="right" vertical="center"/>
    </xf>
    <xf numFmtId="182" fontId="1" fillId="0" borderId="13" xfId="61" applyNumberFormat="1" applyFont="1" applyFill="1" applyBorder="1" applyAlignment="1">
      <alignment horizontal="right" vertical="center"/>
      <protection/>
    </xf>
    <xf numFmtId="183" fontId="1" fillId="0" borderId="23" xfId="49" applyNumberFormat="1" applyFont="1" applyFill="1" applyBorder="1" applyAlignment="1">
      <alignment horizontal="right" vertical="center"/>
    </xf>
    <xf numFmtId="183" fontId="1" fillId="0" borderId="24" xfId="61" applyNumberFormat="1" applyFont="1" applyFill="1" applyBorder="1" applyAlignment="1">
      <alignment horizontal="right" vertical="center"/>
      <protection/>
    </xf>
    <xf numFmtId="183" fontId="1" fillId="0" borderId="24" xfId="61" applyNumberFormat="1" applyFont="1" applyFill="1" applyBorder="1">
      <alignment/>
      <protection/>
    </xf>
    <xf numFmtId="183" fontId="1" fillId="0" borderId="13" xfId="61" applyNumberFormat="1" applyFont="1" applyFill="1" applyBorder="1" applyAlignment="1">
      <alignment horizontal="right" vertical="center"/>
      <protection/>
    </xf>
    <xf numFmtId="183" fontId="1" fillId="0" borderId="13" xfId="61" applyNumberFormat="1" applyFont="1" applyFill="1" applyBorder="1">
      <alignment/>
      <protection/>
    </xf>
    <xf numFmtId="0" fontId="1" fillId="0" borderId="25" xfId="61" applyFont="1" applyFill="1" applyBorder="1" applyAlignment="1">
      <alignment horizontal="center" vertical="center" textRotation="180"/>
      <protection/>
    </xf>
    <xf numFmtId="183" fontId="1" fillId="0" borderId="26" xfId="61" applyNumberFormat="1" applyFont="1" applyFill="1" applyBorder="1">
      <alignment/>
      <protection/>
    </xf>
    <xf numFmtId="0" fontId="50" fillId="0" borderId="27" xfId="0" applyFont="1" applyBorder="1" applyAlignment="1" quotePrefix="1">
      <alignment horizontal="left" vertical="center" shrinkToFit="1"/>
    </xf>
    <xf numFmtId="3" fontId="51" fillId="0" borderId="22" xfId="49" applyNumberFormat="1" applyFont="1" applyFill="1" applyBorder="1" applyAlignment="1">
      <alignment horizontal="right" vertical="center"/>
    </xf>
    <xf numFmtId="0" fontId="50" fillId="0" borderId="27" xfId="0" applyFont="1" applyBorder="1" applyAlignment="1" quotePrefix="1">
      <alignment vertical="center" shrinkToFit="1"/>
    </xf>
    <xf numFmtId="182" fontId="51" fillId="0" borderId="18" xfId="61" applyNumberFormat="1" applyFont="1" applyFill="1" applyBorder="1" applyAlignment="1">
      <alignment horizontal="right" vertical="center"/>
      <protection/>
    </xf>
    <xf numFmtId="0" fontId="8" fillId="0" borderId="0" xfId="61" applyFont="1" applyFill="1" applyBorder="1" applyAlignment="1" quotePrefix="1">
      <alignment horizontal="left" vertical="center" textRotation="180"/>
      <protection/>
    </xf>
    <xf numFmtId="3" fontId="51" fillId="0" borderId="18" xfId="49" applyNumberFormat="1" applyFont="1" applyFill="1" applyBorder="1" applyAlignment="1">
      <alignment horizontal="right" vertical="center"/>
    </xf>
    <xf numFmtId="182" fontId="51" fillId="0" borderId="28" xfId="61" applyNumberFormat="1" applyFont="1" applyFill="1" applyBorder="1" applyAlignment="1">
      <alignment horizontal="right" vertical="center"/>
      <protection/>
    </xf>
    <xf numFmtId="0" fontId="1" fillId="0" borderId="22" xfId="61" applyFont="1" applyFill="1" applyBorder="1" applyAlignment="1">
      <alignment horizontal="right"/>
      <protection/>
    </xf>
    <xf numFmtId="38" fontId="51" fillId="0" borderId="29" xfId="61" applyNumberFormat="1" applyFont="1" applyFill="1" applyBorder="1">
      <alignment/>
      <protection/>
    </xf>
    <xf numFmtId="38" fontId="51" fillId="0" borderId="29" xfId="61" applyNumberFormat="1" applyFont="1" applyFill="1" applyBorder="1" applyAlignment="1">
      <alignment horizontal="right"/>
      <protection/>
    </xf>
    <xf numFmtId="3" fontId="10" fillId="0" borderId="0" xfId="61" applyNumberFormat="1" applyFont="1" applyFill="1">
      <alignment/>
      <protection/>
    </xf>
    <xf numFmtId="0" fontId="7" fillId="0" borderId="13" xfId="61" applyFont="1" applyFill="1" applyBorder="1">
      <alignment/>
      <protection/>
    </xf>
    <xf numFmtId="38" fontId="50" fillId="0" borderId="29" xfId="61" applyNumberFormat="1" applyFont="1" applyFill="1" applyBorder="1">
      <alignment/>
      <protection/>
    </xf>
    <xf numFmtId="0" fontId="1" fillId="0" borderId="28" xfId="61" applyFont="1" applyFill="1" applyBorder="1" applyAlignment="1">
      <alignment horizontal="left" vertical="center"/>
      <protection/>
    </xf>
    <xf numFmtId="0" fontId="1" fillId="0" borderId="22" xfId="61" applyFont="1" applyFill="1" applyBorder="1">
      <alignment/>
      <protection/>
    </xf>
    <xf numFmtId="0" fontId="51" fillId="0" borderId="22" xfId="61" applyFont="1" applyFill="1" applyBorder="1" applyAlignment="1">
      <alignment horizontal="left" vertical="center"/>
      <protection/>
    </xf>
    <xf numFmtId="182" fontId="1" fillId="0" borderId="22" xfId="61" applyNumberFormat="1" applyFont="1" applyFill="1" applyBorder="1" applyAlignment="1">
      <alignment horizontal="right" vertical="center"/>
      <protection/>
    </xf>
    <xf numFmtId="0" fontId="51" fillId="0" borderId="22" xfId="61" applyFont="1" applyFill="1" applyBorder="1" applyAlignment="1">
      <alignment horizontal="left" vertical="center" shrinkToFit="1"/>
      <protection/>
    </xf>
    <xf numFmtId="3" fontId="9" fillId="0" borderId="0" xfId="61" applyNumberFormat="1" applyFont="1" applyFill="1" applyBorder="1" applyAlignment="1">
      <alignment vertical="center"/>
      <protection/>
    </xf>
    <xf numFmtId="3" fontId="51" fillId="0" borderId="29" xfId="49" applyNumberFormat="1" applyFont="1" applyFill="1" applyBorder="1" applyAlignment="1">
      <alignment horizontal="right" vertical="center"/>
    </xf>
    <xf numFmtId="0" fontId="1" fillId="0" borderId="16" xfId="61" applyFont="1" applyFill="1" applyBorder="1" applyAlignment="1">
      <alignment vertical="center"/>
      <protection/>
    </xf>
    <xf numFmtId="0" fontId="1" fillId="0" borderId="11" xfId="61" applyFont="1" applyFill="1" applyBorder="1" applyAlignment="1">
      <alignment vertical="center"/>
      <protection/>
    </xf>
    <xf numFmtId="0" fontId="1" fillId="0" borderId="30" xfId="61" applyFont="1" applyFill="1" applyBorder="1" applyAlignment="1">
      <alignment vertical="center"/>
      <protection/>
    </xf>
    <xf numFmtId="0" fontId="50" fillId="0" borderId="27" xfId="0" applyFont="1" applyFill="1" applyBorder="1" applyAlignment="1" quotePrefix="1">
      <alignment horizontal="left" vertical="center" shrinkToFit="1"/>
    </xf>
    <xf numFmtId="183" fontId="1" fillId="0" borderId="30" xfId="61" applyNumberFormat="1" applyFont="1" applyFill="1" applyBorder="1" applyAlignment="1">
      <alignment horizontal="right" vertical="center"/>
      <protection/>
    </xf>
    <xf numFmtId="0" fontId="50" fillId="0" borderId="31" xfId="0" applyFont="1" applyBorder="1" applyAlignment="1" quotePrefix="1">
      <alignment horizontal="left" vertical="center" shrinkToFit="1"/>
    </xf>
    <xf numFmtId="0" fontId="7" fillId="0" borderId="32" xfId="61" applyFont="1" applyFill="1" applyBorder="1">
      <alignment/>
      <protection/>
    </xf>
    <xf numFmtId="0" fontId="7" fillId="0" borderId="33" xfId="61" applyFont="1" applyFill="1" applyBorder="1">
      <alignment/>
      <protection/>
    </xf>
    <xf numFmtId="0" fontId="7" fillId="0" borderId="34" xfId="61" applyFont="1" applyFill="1" applyBorder="1">
      <alignment/>
      <protection/>
    </xf>
    <xf numFmtId="0" fontId="7" fillId="0" borderId="35" xfId="61" applyFont="1" applyFill="1" applyBorder="1" applyAlignment="1" quotePrefix="1">
      <alignment vertical="center"/>
      <protection/>
    </xf>
    <xf numFmtId="38" fontId="51" fillId="0" borderId="36" xfId="61" applyNumberFormat="1" applyFont="1" applyFill="1" applyBorder="1">
      <alignment/>
      <protection/>
    </xf>
    <xf numFmtId="0" fontId="1" fillId="0" borderId="34" xfId="61" applyFont="1" applyFill="1" applyBorder="1">
      <alignment/>
      <protection/>
    </xf>
    <xf numFmtId="183" fontId="1" fillId="0" borderId="37" xfId="61" applyNumberFormat="1" applyFont="1" applyFill="1" applyBorder="1">
      <alignment/>
      <protection/>
    </xf>
    <xf numFmtId="0" fontId="7" fillId="0" borderId="38" xfId="0" applyFont="1" applyFill="1" applyBorder="1" applyAlignment="1" quotePrefix="1">
      <alignment horizontal="left" vertical="center" shrinkToFit="1"/>
    </xf>
    <xf numFmtId="0" fontId="7" fillId="0" borderId="39" xfId="0" applyFont="1" applyFill="1" applyBorder="1" applyAlignment="1" quotePrefix="1">
      <alignment horizontal="left" vertical="center" shrinkToFit="1"/>
    </xf>
    <xf numFmtId="0" fontId="7" fillId="0" borderId="34" xfId="0" applyFont="1" applyFill="1" applyBorder="1" applyAlignment="1" quotePrefix="1">
      <alignment horizontal="left" vertical="center" shrinkToFit="1"/>
    </xf>
    <xf numFmtId="3" fontId="51" fillId="0" borderId="11" xfId="49" applyNumberFormat="1" applyFont="1" applyFill="1" applyBorder="1" applyAlignment="1">
      <alignment horizontal="right" vertical="center"/>
    </xf>
    <xf numFmtId="183" fontId="7" fillId="0" borderId="23" xfId="49" applyNumberFormat="1" applyFont="1" applyFill="1" applyBorder="1" applyAlignment="1">
      <alignment horizontal="right"/>
    </xf>
    <xf numFmtId="183" fontId="7" fillId="0" borderId="37" xfId="49" applyNumberFormat="1" applyFont="1" applyFill="1" applyBorder="1" applyAlignment="1">
      <alignment horizontal="right"/>
    </xf>
    <xf numFmtId="0" fontId="50" fillId="0" borderId="40" xfId="0" applyFont="1" applyBorder="1" applyAlignment="1" quotePrefix="1">
      <alignment horizontal="left" vertical="center" shrinkToFit="1"/>
    </xf>
    <xf numFmtId="0" fontId="50" fillId="0" borderId="33" xfId="0" applyFont="1" applyBorder="1" applyAlignment="1" quotePrefix="1">
      <alignment horizontal="left" vertical="center" shrinkToFit="1"/>
    </xf>
    <xf numFmtId="0" fontId="50" fillId="0" borderId="40" xfId="0" applyFont="1" applyBorder="1" applyAlignment="1">
      <alignment horizontal="left" vertical="center" shrinkToFit="1"/>
    </xf>
    <xf numFmtId="0" fontId="50" fillId="0" borderId="33" xfId="0" applyFont="1" applyBorder="1" applyAlignment="1">
      <alignment horizontal="left" vertical="center" shrinkToFit="1"/>
    </xf>
    <xf numFmtId="0" fontId="50" fillId="0" borderId="40" xfId="0" applyFont="1" applyBorder="1" applyAlignment="1" quotePrefix="1">
      <alignment vertical="center" shrinkToFit="1"/>
    </xf>
    <xf numFmtId="0" fontId="50" fillId="0" borderId="40" xfId="0" applyFont="1" applyFill="1" applyBorder="1" applyAlignment="1" quotePrefix="1">
      <alignment horizontal="left" vertical="center" shrinkToFit="1"/>
    </xf>
    <xf numFmtId="0" fontId="50" fillId="0" borderId="33" xfId="0" applyFont="1" applyFill="1" applyBorder="1" applyAlignment="1" quotePrefix="1">
      <alignment horizontal="left" vertical="center" shrinkToFit="1"/>
    </xf>
    <xf numFmtId="0" fontId="50" fillId="0" borderId="41" xfId="0" applyFont="1" applyFill="1" applyBorder="1" applyAlignment="1" quotePrefix="1">
      <alignment horizontal="left" vertical="center" shrinkToFit="1"/>
    </xf>
    <xf numFmtId="0" fontId="50" fillId="0" borderId="42" xfId="0" applyFont="1" applyFill="1" applyBorder="1" applyAlignment="1" quotePrefix="1">
      <alignment horizontal="left" vertical="center" shrinkToFit="1"/>
    </xf>
    <xf numFmtId="0" fontId="51" fillId="0" borderId="43" xfId="61" applyFont="1" applyFill="1" applyBorder="1" applyAlignment="1">
      <alignment horizontal="left" vertical="center"/>
      <protection/>
    </xf>
    <xf numFmtId="182" fontId="51" fillId="0" borderId="43" xfId="61" applyNumberFormat="1" applyFont="1" applyFill="1" applyBorder="1" applyAlignment="1">
      <alignment horizontal="right" vertical="center"/>
      <protection/>
    </xf>
    <xf numFmtId="0" fontId="51" fillId="0" borderId="0" xfId="61" applyFont="1" applyFill="1" applyAlignment="1">
      <alignment horizontal="left" vertical="center"/>
      <protection/>
    </xf>
    <xf numFmtId="0" fontId="51" fillId="0" borderId="28" xfId="61" applyFont="1" applyFill="1" applyBorder="1">
      <alignment/>
      <protection/>
    </xf>
    <xf numFmtId="183" fontId="51" fillId="0" borderId="28" xfId="61" applyNumberFormat="1" applyFont="1" applyFill="1" applyBorder="1" applyAlignment="1">
      <alignment horizontal="right"/>
      <protection/>
    </xf>
    <xf numFmtId="182" fontId="51" fillId="0" borderId="22" xfId="61" applyNumberFormat="1" applyFont="1" applyFill="1" applyBorder="1" applyAlignment="1">
      <alignment horizontal="right" vertical="center"/>
      <protection/>
    </xf>
    <xf numFmtId="0" fontId="51" fillId="0" borderId="22" xfId="61" applyFont="1" applyFill="1" applyBorder="1">
      <alignment/>
      <protection/>
    </xf>
    <xf numFmtId="0" fontId="51" fillId="0" borderId="22" xfId="61" applyFont="1" applyFill="1" applyBorder="1" applyAlignment="1">
      <alignment horizontal="right"/>
      <protection/>
    </xf>
    <xf numFmtId="0" fontId="50" fillId="0" borderId="43" xfId="61" applyFont="1" applyFill="1" applyBorder="1" applyAlignment="1" quotePrefix="1">
      <alignment vertical="center"/>
      <protection/>
    </xf>
    <xf numFmtId="0" fontId="51" fillId="0" borderId="43" xfId="61" applyFont="1" applyFill="1" applyBorder="1" applyAlignment="1">
      <alignment horizontal="right"/>
      <protection/>
    </xf>
    <xf numFmtId="0" fontId="50" fillId="0" borderId="35" xfId="61" applyFont="1" applyFill="1" applyBorder="1" applyAlignment="1" quotePrefix="1">
      <alignment vertical="center"/>
      <protection/>
    </xf>
    <xf numFmtId="0" fontId="0" fillId="0" borderId="0" xfId="0" applyFont="1" applyAlignment="1">
      <alignment vertical="center"/>
    </xf>
    <xf numFmtId="3" fontId="7" fillId="0" borderId="13" xfId="49" applyNumberFormat="1" applyFont="1" applyFill="1" applyBorder="1" applyAlignment="1" quotePrefix="1">
      <alignment horizontal="left" vertical="center"/>
    </xf>
    <xf numFmtId="3" fontId="7" fillId="0" borderId="34" xfId="49" applyNumberFormat="1" applyFont="1" applyFill="1" applyBorder="1" applyAlignment="1" quotePrefix="1">
      <alignment horizontal="left" vertical="center"/>
    </xf>
    <xf numFmtId="182" fontId="1" fillId="0" borderId="28" xfId="61" applyNumberFormat="1" applyFont="1" applyFill="1" applyBorder="1" applyAlignment="1">
      <alignment horizontal="right" vertical="center"/>
      <protection/>
    </xf>
    <xf numFmtId="0" fontId="1" fillId="0" borderId="28" xfId="61" applyFont="1" applyFill="1" applyBorder="1">
      <alignment/>
      <protection/>
    </xf>
    <xf numFmtId="183" fontId="1" fillId="0" borderId="28" xfId="61" applyNumberFormat="1" applyFont="1" applyFill="1" applyBorder="1" applyAlignment="1">
      <alignment horizontal="right"/>
      <protection/>
    </xf>
    <xf numFmtId="38" fontId="1" fillId="0" borderId="36" xfId="61" applyNumberFormat="1" applyFont="1" applyFill="1" applyBorder="1">
      <alignment/>
      <protection/>
    </xf>
    <xf numFmtId="0" fontId="1" fillId="0" borderId="20" xfId="61" applyFont="1" applyFill="1" applyBorder="1">
      <alignment/>
      <protection/>
    </xf>
    <xf numFmtId="0" fontId="1" fillId="0" borderId="44" xfId="61" applyFont="1" applyFill="1" applyBorder="1" applyAlignment="1">
      <alignment horizontal="center" vertical="center"/>
      <protection/>
    </xf>
    <xf numFmtId="183" fontId="7" fillId="0" borderId="13" xfId="61" applyNumberFormat="1" applyFont="1" applyFill="1" applyBorder="1">
      <alignment/>
      <protection/>
    </xf>
    <xf numFmtId="3" fontId="51" fillId="0" borderId="43" xfId="49" applyNumberFormat="1" applyFont="1" applyFill="1" applyBorder="1" applyAlignment="1">
      <alignment horizontal="right" vertical="center"/>
    </xf>
    <xf numFmtId="3" fontId="51" fillId="0" borderId="45" xfId="49" applyNumberFormat="1" applyFont="1" applyFill="1" applyBorder="1" applyAlignment="1">
      <alignment horizontal="right" vertical="center"/>
    </xf>
    <xf numFmtId="0" fontId="51" fillId="0" borderId="29" xfId="61" applyFont="1" applyFill="1" applyBorder="1" applyAlignment="1">
      <alignment horizontal="left" vertical="center"/>
      <protection/>
    </xf>
    <xf numFmtId="0" fontId="50" fillId="0" borderId="46" xfId="0" applyFont="1" applyBorder="1" applyAlignment="1">
      <alignment horizontal="left" vertical="center" shrinkToFit="1"/>
    </xf>
    <xf numFmtId="0" fontId="50" fillId="0" borderId="47" xfId="0" applyFont="1" applyBorder="1" applyAlignment="1">
      <alignment horizontal="left" vertical="center" shrinkToFit="1"/>
    </xf>
    <xf numFmtId="0" fontId="50" fillId="0" borderId="36" xfId="0" applyFont="1" applyBorder="1" applyAlignment="1">
      <alignment horizontal="left" vertical="center" shrinkToFit="1"/>
    </xf>
    <xf numFmtId="3" fontId="51" fillId="0" borderId="16" xfId="49" applyNumberFormat="1" applyFont="1" applyFill="1" applyBorder="1" applyAlignment="1">
      <alignment horizontal="right" vertical="center"/>
    </xf>
    <xf numFmtId="0" fontId="50" fillId="0" borderId="27" xfId="0" applyFont="1" applyBorder="1" applyAlignment="1">
      <alignment horizontal="left" vertical="center" shrinkToFit="1"/>
    </xf>
    <xf numFmtId="0" fontId="50" fillId="0" borderId="31" xfId="0" applyFont="1" applyBorder="1" applyAlignment="1">
      <alignment horizontal="left" vertical="center" shrinkToFit="1"/>
    </xf>
    <xf numFmtId="0" fontId="51" fillId="0" borderId="48" xfId="61" applyFont="1" applyFill="1" applyBorder="1">
      <alignment/>
      <protection/>
    </xf>
    <xf numFmtId="0" fontId="51" fillId="0" borderId="49" xfId="61" applyFont="1" applyFill="1" applyBorder="1">
      <alignment/>
      <protection/>
    </xf>
    <xf numFmtId="0" fontId="51" fillId="0" borderId="36" xfId="61" applyFont="1" applyFill="1" applyBorder="1">
      <alignment/>
      <protection/>
    </xf>
    <xf numFmtId="0" fontId="51" fillId="0" borderId="50" xfId="61" applyFont="1" applyFill="1" applyBorder="1" applyAlignment="1">
      <alignment horizontal="left" vertical="center"/>
      <protection/>
    </xf>
    <xf numFmtId="3" fontId="50" fillId="0" borderId="11" xfId="49" applyNumberFormat="1" applyFont="1" applyFill="1" applyBorder="1" applyAlignment="1">
      <alignment horizontal="left" vertical="center"/>
    </xf>
    <xf numFmtId="0" fontId="50" fillId="0" borderId="31" xfId="0" applyFont="1" applyBorder="1" applyAlignment="1" quotePrefix="1">
      <alignment vertical="center" shrinkToFit="1"/>
    </xf>
    <xf numFmtId="3" fontId="51" fillId="0" borderId="18" xfId="49" applyNumberFormat="1" applyFont="1" applyFill="1" applyBorder="1" applyAlignment="1">
      <alignment horizontal="center" shrinkToFit="1"/>
    </xf>
    <xf numFmtId="0" fontId="50" fillId="0" borderId="46" xfId="0" applyFont="1" applyBorder="1" applyAlignment="1" quotePrefix="1">
      <alignment horizontal="left" vertical="center" shrinkToFit="1"/>
    </xf>
    <xf numFmtId="0" fontId="50" fillId="0" borderId="40" xfId="0" applyFont="1" applyBorder="1" applyAlignment="1">
      <alignment horizontal="left" vertical="center" wrapText="1" shrinkToFit="1"/>
    </xf>
    <xf numFmtId="0" fontId="1" fillId="0" borderId="0" xfId="61" applyFont="1" applyFill="1" applyBorder="1" applyAlignment="1">
      <alignment horizontal="center" vertical="center" textRotation="180"/>
      <protection/>
    </xf>
    <xf numFmtId="0" fontId="51" fillId="0" borderId="45" xfId="61" applyFont="1" applyFill="1" applyBorder="1" applyAlignment="1">
      <alignment horizontal="left" vertical="center"/>
      <protection/>
    </xf>
    <xf numFmtId="0" fontId="50" fillId="0" borderId="51" xfId="0" applyFont="1" applyFill="1" applyBorder="1" applyAlignment="1" quotePrefix="1">
      <alignment horizontal="left" vertical="center" shrinkToFit="1"/>
    </xf>
    <xf numFmtId="0" fontId="50" fillId="0" borderId="31" xfId="0" applyFont="1" applyFill="1" applyBorder="1" applyAlignment="1" quotePrefix="1">
      <alignment horizontal="left" vertical="center" shrinkToFit="1"/>
    </xf>
    <xf numFmtId="0" fontId="50" fillId="0" borderId="52" xfId="0" applyFont="1" applyFill="1" applyBorder="1" applyAlignment="1" quotePrefix="1">
      <alignment horizontal="left" vertical="center" shrinkToFit="1"/>
    </xf>
    <xf numFmtId="0" fontId="50" fillId="0" borderId="53" xfId="0" applyFont="1" applyFill="1" applyBorder="1" applyAlignment="1" quotePrefix="1">
      <alignment horizontal="left" vertical="center" shrinkToFit="1"/>
    </xf>
    <xf numFmtId="0" fontId="50" fillId="0" borderId="41" xfId="0" applyFont="1" applyBorder="1" applyAlignment="1">
      <alignment horizontal="left" vertical="center" shrinkToFit="1"/>
    </xf>
    <xf numFmtId="0" fontId="50" fillId="0" borderId="33" xfId="0" applyFont="1" applyBorder="1" applyAlignment="1">
      <alignment horizontal="left" vertical="center" wrapText="1" shrinkToFit="1"/>
    </xf>
    <xf numFmtId="0" fontId="50" fillId="0" borderId="47" xfId="0" applyFont="1" applyBorder="1" applyAlignment="1" quotePrefix="1">
      <alignment horizontal="left" vertical="center" shrinkToFit="1"/>
    </xf>
    <xf numFmtId="0" fontId="50" fillId="0" borderId="36" xfId="0" applyFont="1" applyBorder="1" applyAlignment="1" quotePrefix="1">
      <alignment horizontal="left" vertical="center" shrinkToFit="1"/>
    </xf>
    <xf numFmtId="3" fontId="52" fillId="0" borderId="43" xfId="49" applyNumberFormat="1" applyFont="1" applyFill="1" applyBorder="1" applyAlignment="1">
      <alignment horizontal="right" vertical="center"/>
    </xf>
    <xf numFmtId="3" fontId="52" fillId="0" borderId="22" xfId="49" applyNumberFormat="1" applyFont="1" applyFill="1" applyBorder="1" applyAlignment="1">
      <alignment horizontal="right" vertical="center"/>
    </xf>
    <xf numFmtId="3" fontId="52" fillId="0" borderId="11" xfId="49" applyNumberFormat="1" applyFont="1" applyFill="1" applyBorder="1" applyAlignment="1">
      <alignment horizontal="right" vertical="center"/>
    </xf>
    <xf numFmtId="3" fontId="11" fillId="0" borderId="13" xfId="49" applyNumberFormat="1" applyFont="1" applyFill="1" applyBorder="1" applyAlignment="1">
      <alignment horizontal="right" vertical="center"/>
    </xf>
    <xf numFmtId="3" fontId="52" fillId="0" borderId="16" xfId="49" applyNumberFormat="1" applyFont="1" applyFill="1" applyBorder="1" applyAlignment="1">
      <alignment horizontal="right" vertical="center"/>
    </xf>
    <xf numFmtId="3" fontId="52" fillId="0" borderId="45" xfId="49" applyNumberFormat="1" applyFont="1" applyFill="1" applyBorder="1" applyAlignment="1">
      <alignment horizontal="right" vertical="center"/>
    </xf>
    <xf numFmtId="3" fontId="52" fillId="0" borderId="29" xfId="49" applyNumberFormat="1" applyFont="1" applyFill="1" applyBorder="1" applyAlignment="1">
      <alignment horizontal="right" vertical="center"/>
    </xf>
    <xf numFmtId="3" fontId="52" fillId="0" borderId="18" xfId="49" applyNumberFormat="1" applyFont="1" applyFill="1" applyBorder="1" applyAlignment="1">
      <alignment horizontal="right" vertical="center"/>
    </xf>
    <xf numFmtId="183" fontId="11" fillId="0" borderId="23" xfId="49" applyNumberFormat="1" applyFont="1" applyFill="1" applyBorder="1" applyAlignment="1">
      <alignment horizontal="right" vertical="center"/>
    </xf>
    <xf numFmtId="182" fontId="11" fillId="0" borderId="28" xfId="61" applyNumberFormat="1" applyFont="1" applyFill="1" applyBorder="1" applyAlignment="1">
      <alignment horizontal="right" vertical="center"/>
      <protection/>
    </xf>
    <xf numFmtId="182" fontId="11" fillId="0" borderId="22" xfId="61" applyNumberFormat="1" applyFont="1" applyFill="1" applyBorder="1" applyAlignment="1">
      <alignment horizontal="right" vertical="center"/>
      <protection/>
    </xf>
    <xf numFmtId="182" fontId="11" fillId="0" borderId="13" xfId="61" applyNumberFormat="1" applyFont="1" applyFill="1" applyBorder="1" applyAlignment="1">
      <alignment horizontal="right" vertical="center"/>
      <protection/>
    </xf>
    <xf numFmtId="182" fontId="52" fillId="0" borderId="43" xfId="61" applyNumberFormat="1" applyFont="1" applyFill="1" applyBorder="1" applyAlignment="1">
      <alignment horizontal="right" vertical="center"/>
      <protection/>
    </xf>
    <xf numFmtId="182" fontId="52" fillId="0" borderId="18" xfId="61" applyNumberFormat="1" applyFont="1" applyFill="1" applyBorder="1" applyAlignment="1">
      <alignment horizontal="right" vertical="center"/>
      <protection/>
    </xf>
    <xf numFmtId="183" fontId="11" fillId="0" borderId="13" xfId="61" applyNumberFormat="1" applyFont="1" applyFill="1" applyBorder="1" applyAlignment="1">
      <alignment horizontal="right" vertical="center"/>
      <protection/>
    </xf>
    <xf numFmtId="182" fontId="52" fillId="0" borderId="28" xfId="61" applyNumberFormat="1" applyFont="1" applyFill="1" applyBorder="1" applyAlignment="1">
      <alignment horizontal="right" vertical="center"/>
      <protection/>
    </xf>
    <xf numFmtId="182" fontId="52" fillId="0" borderId="22" xfId="61" applyNumberFormat="1" applyFont="1" applyFill="1" applyBorder="1" applyAlignment="1">
      <alignment horizontal="right" vertical="center"/>
      <protection/>
    </xf>
    <xf numFmtId="183" fontId="11" fillId="0" borderId="24" xfId="61" applyNumberFormat="1" applyFont="1" applyFill="1" applyBorder="1" applyAlignment="1">
      <alignment horizontal="right" vertical="center"/>
      <protection/>
    </xf>
    <xf numFmtId="183" fontId="11" fillId="0" borderId="28" xfId="61" applyNumberFormat="1" applyFont="1" applyFill="1" applyBorder="1" applyAlignment="1">
      <alignment horizontal="right"/>
      <protection/>
    </xf>
    <xf numFmtId="0" fontId="11" fillId="0" borderId="22" xfId="61" applyFont="1" applyFill="1" applyBorder="1" applyAlignment="1">
      <alignment horizontal="right"/>
      <protection/>
    </xf>
    <xf numFmtId="0" fontId="52" fillId="0" borderId="43" xfId="61" applyFont="1" applyFill="1" applyBorder="1" applyAlignment="1">
      <alignment horizontal="right"/>
      <protection/>
    </xf>
    <xf numFmtId="38" fontId="52" fillId="0" borderId="29" xfId="61" applyNumberFormat="1" applyFont="1" applyFill="1" applyBorder="1" applyAlignment="1">
      <alignment horizontal="right"/>
      <protection/>
    </xf>
    <xf numFmtId="183" fontId="52" fillId="0" borderId="28" xfId="61" applyNumberFormat="1" applyFont="1" applyFill="1" applyBorder="1" applyAlignment="1">
      <alignment horizontal="right"/>
      <protection/>
    </xf>
    <xf numFmtId="0" fontId="52" fillId="0" borderId="22" xfId="61" applyFont="1" applyFill="1" applyBorder="1" applyAlignment="1">
      <alignment horizontal="right"/>
      <protection/>
    </xf>
    <xf numFmtId="0" fontId="51" fillId="0" borderId="0" xfId="61" applyFont="1" applyFill="1" applyBorder="1" applyAlignment="1">
      <alignment horizontal="left" vertical="center"/>
      <protection/>
    </xf>
    <xf numFmtId="182" fontId="52" fillId="0" borderId="11" xfId="61" applyNumberFormat="1" applyFont="1" applyFill="1" applyBorder="1" applyAlignment="1">
      <alignment horizontal="right" vertical="center"/>
      <protection/>
    </xf>
    <xf numFmtId="0" fontId="50" fillId="0" borderId="11" xfId="61" applyFont="1" applyFill="1" applyBorder="1" applyAlignment="1" quotePrefix="1">
      <alignment vertical="center"/>
      <protection/>
    </xf>
    <xf numFmtId="0" fontId="52" fillId="0" borderId="11" xfId="61" applyFont="1" applyFill="1" applyBorder="1" applyAlignment="1">
      <alignment horizontal="right"/>
      <protection/>
    </xf>
    <xf numFmtId="0" fontId="7" fillId="0" borderId="31" xfId="61" applyFont="1" applyFill="1" applyBorder="1" applyAlignment="1" quotePrefix="1">
      <alignment vertical="center"/>
      <protection/>
    </xf>
    <xf numFmtId="0" fontId="8" fillId="0" borderId="0" xfId="61" applyFont="1" applyFill="1" applyBorder="1" applyAlignment="1" quotePrefix="1">
      <alignment horizontal="left" vertical="center" textRotation="180"/>
      <protection/>
    </xf>
    <xf numFmtId="0" fontId="1" fillId="0" borderId="0" xfId="61" applyFont="1" applyFill="1" applyBorder="1" applyAlignment="1">
      <alignment horizontal="right" vertical="center"/>
      <protection/>
    </xf>
    <xf numFmtId="0" fontId="1" fillId="0" borderId="54" xfId="61" applyFont="1" applyFill="1" applyBorder="1" applyAlignment="1">
      <alignment horizontal="right" vertical="center"/>
      <protection/>
    </xf>
    <xf numFmtId="0" fontId="1" fillId="0" borderId="55" xfId="61" applyFont="1" applyFill="1" applyBorder="1" applyAlignment="1">
      <alignment horizontal="center" vertical="center"/>
      <protection/>
    </xf>
    <xf numFmtId="0" fontId="1" fillId="0" borderId="56" xfId="61" applyFont="1" applyFill="1" applyBorder="1" applyAlignment="1">
      <alignment horizontal="center" vertical="center"/>
      <protection/>
    </xf>
    <xf numFmtId="0" fontId="1" fillId="0" borderId="57" xfId="61" applyFont="1" applyFill="1" applyBorder="1" applyAlignment="1">
      <alignment horizontal="center" vertical="center"/>
      <protection/>
    </xf>
    <xf numFmtId="0" fontId="1" fillId="0" borderId="12" xfId="61" applyFont="1" applyFill="1" applyBorder="1" applyAlignment="1">
      <alignment horizontal="center" vertical="center"/>
      <protection/>
    </xf>
    <xf numFmtId="0" fontId="1" fillId="0" borderId="54" xfId="61" applyFont="1" applyFill="1" applyBorder="1" applyAlignment="1">
      <alignment horizontal="center" vertical="center"/>
      <protection/>
    </xf>
    <xf numFmtId="0" fontId="1" fillId="0" borderId="58" xfId="61" applyFont="1" applyFill="1" applyBorder="1" applyAlignment="1">
      <alignment horizontal="center" vertical="center"/>
      <protection/>
    </xf>
    <xf numFmtId="38" fontId="1" fillId="0" borderId="16" xfId="61" applyNumberFormat="1" applyFont="1" applyFill="1" applyBorder="1" applyAlignment="1">
      <alignment horizontal="center" vertical="center"/>
      <protection/>
    </xf>
    <xf numFmtId="38" fontId="1" fillId="0" borderId="18" xfId="61" applyNumberFormat="1" applyFont="1" applyFill="1" applyBorder="1" applyAlignment="1">
      <alignment horizontal="center" vertical="center"/>
      <protection/>
    </xf>
    <xf numFmtId="38" fontId="1" fillId="0" borderId="41" xfId="61" applyNumberFormat="1" applyFont="1" applyFill="1" applyBorder="1" applyAlignment="1">
      <alignment horizontal="center" vertical="center"/>
      <protection/>
    </xf>
    <xf numFmtId="38" fontId="1" fillId="0" borderId="59" xfId="61" applyNumberFormat="1" applyFont="1" applyFill="1" applyBorder="1" applyAlignment="1">
      <alignment horizontal="center" vertical="center"/>
      <protection/>
    </xf>
    <xf numFmtId="0" fontId="1" fillId="0" borderId="16" xfId="61" applyFont="1" applyFill="1" applyBorder="1" applyAlignment="1">
      <alignment horizontal="center" vertical="center" wrapText="1"/>
      <protection/>
    </xf>
    <xf numFmtId="0" fontId="1" fillId="0" borderId="11" xfId="61" applyFont="1" applyFill="1" applyBorder="1" applyAlignment="1">
      <alignment horizontal="center" vertical="center" wrapText="1"/>
      <protection/>
    </xf>
    <xf numFmtId="0" fontId="1" fillId="0" borderId="18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開業白紙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21</xdr:row>
      <xdr:rowOff>161925</xdr:rowOff>
    </xdr:from>
    <xdr:to>
      <xdr:col>1</xdr:col>
      <xdr:colOff>66675</xdr:colOff>
      <xdr:row>24</xdr:row>
      <xdr:rowOff>19050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95250" y="5048250"/>
          <a:ext cx="4953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- 11 -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17</xdr:row>
      <xdr:rowOff>161925</xdr:rowOff>
    </xdr:from>
    <xdr:to>
      <xdr:col>1</xdr:col>
      <xdr:colOff>66675</xdr:colOff>
      <xdr:row>20</xdr:row>
      <xdr:rowOff>19050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95250" y="3952875"/>
          <a:ext cx="4953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- 11 -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6"/>
  <sheetViews>
    <sheetView tabSelected="1" zoomScale="84" zoomScaleNormal="84" zoomScaleSheetLayoutView="90" workbookViewId="0" topLeftCell="A1">
      <selection activeCell="G20" sqref="G20"/>
    </sheetView>
  </sheetViews>
  <sheetFormatPr defaultColWidth="9.00390625" defaultRowHeight="13.5"/>
  <cols>
    <col min="1" max="1" width="6.875" style="2" customWidth="1"/>
    <col min="2" max="2" width="3.00390625" style="2" customWidth="1"/>
    <col min="3" max="3" width="2.625" style="2" customWidth="1"/>
    <col min="4" max="4" width="3.375" style="2" customWidth="1"/>
    <col min="5" max="5" width="20.625" style="2" customWidth="1"/>
    <col min="6" max="6" width="17.625" style="2" customWidth="1"/>
    <col min="7" max="7" width="25.00390625" style="2" customWidth="1"/>
    <col min="8" max="8" width="17.625" style="2" customWidth="1"/>
    <col min="9" max="9" width="25.00390625" style="2" customWidth="1"/>
    <col min="10" max="10" width="17.625" style="2" customWidth="1"/>
    <col min="11" max="11" width="25.00390625" style="2" customWidth="1"/>
    <col min="12" max="12" width="1.4921875" style="2" customWidth="1"/>
    <col min="13" max="16384" width="9.00390625" style="2" customWidth="1"/>
  </cols>
  <sheetData>
    <row r="1" spans="1:11" s="93" customFormat="1" ht="21">
      <c r="A1" s="1"/>
      <c r="B1" s="1"/>
      <c r="C1" s="14" t="s">
        <v>40</v>
      </c>
      <c r="H1" s="93" t="s">
        <v>21</v>
      </c>
      <c r="I1" s="2"/>
      <c r="K1" s="161" t="s">
        <v>3</v>
      </c>
    </row>
    <row r="2" spans="5:11" s="6" customFormat="1" ht="6.75" customHeight="1">
      <c r="E2" s="7"/>
      <c r="F2" s="7"/>
      <c r="G2" s="12"/>
      <c r="H2" s="7"/>
      <c r="I2" s="12"/>
      <c r="J2" s="7"/>
      <c r="K2" s="162"/>
    </row>
    <row r="3" spans="3:11" ht="13.5">
      <c r="C3" s="163" t="s">
        <v>2</v>
      </c>
      <c r="D3" s="164"/>
      <c r="E3" s="165"/>
      <c r="F3" s="15" t="s">
        <v>35</v>
      </c>
      <c r="G3" s="169" t="s">
        <v>1</v>
      </c>
      <c r="H3" s="15" t="s">
        <v>86</v>
      </c>
      <c r="I3" s="169" t="s">
        <v>1</v>
      </c>
      <c r="J3" s="15" t="s">
        <v>87</v>
      </c>
      <c r="K3" s="171" t="s">
        <v>1</v>
      </c>
    </row>
    <row r="4" spans="3:18" ht="13.5">
      <c r="C4" s="166"/>
      <c r="D4" s="167"/>
      <c r="E4" s="168"/>
      <c r="F4" s="118"/>
      <c r="G4" s="170"/>
      <c r="H4" s="118"/>
      <c r="I4" s="170"/>
      <c r="J4" s="118"/>
      <c r="K4" s="172"/>
      <c r="L4" s="13"/>
      <c r="M4" s="13"/>
      <c r="N4" s="13"/>
      <c r="O4" s="13"/>
      <c r="P4" s="13"/>
      <c r="Q4" s="13"/>
      <c r="R4" s="13"/>
    </row>
    <row r="5" spans="3:18" ht="18.75" customHeight="1">
      <c r="C5" s="54"/>
      <c r="D5" s="173" t="s">
        <v>81</v>
      </c>
      <c r="E5" s="82" t="s">
        <v>27</v>
      </c>
      <c r="F5" s="131">
        <v>2856</v>
      </c>
      <c r="G5" s="57" t="s">
        <v>97</v>
      </c>
      <c r="H5" s="131">
        <f>(850*840*12)/1000</f>
        <v>8568</v>
      </c>
      <c r="I5" s="57" t="s">
        <v>101</v>
      </c>
      <c r="J5" s="131">
        <f>(850*840*12)/1000</f>
        <v>8568</v>
      </c>
      <c r="K5" s="80" t="s">
        <v>101</v>
      </c>
      <c r="L5" s="13"/>
      <c r="M5" s="52"/>
      <c r="N5" s="52"/>
      <c r="O5" s="52"/>
      <c r="P5" s="52"/>
      <c r="Q5" s="52"/>
      <c r="R5" s="52"/>
    </row>
    <row r="6" spans="3:18" ht="18.75" customHeight="1">
      <c r="C6" s="55"/>
      <c r="D6" s="174"/>
      <c r="E6" s="49" t="s">
        <v>28</v>
      </c>
      <c r="F6" s="132">
        <v>1088</v>
      </c>
      <c r="G6" s="57" t="s">
        <v>98</v>
      </c>
      <c r="H6" s="136">
        <f>(1600*150*12)/1000</f>
        <v>2880</v>
      </c>
      <c r="I6" s="57" t="s">
        <v>102</v>
      </c>
      <c r="J6" s="136">
        <f>(1600*150*12)/1000</f>
        <v>2880</v>
      </c>
      <c r="K6" s="81" t="s">
        <v>102</v>
      </c>
      <c r="L6" s="13"/>
      <c r="M6" s="13"/>
      <c r="N6" s="13"/>
      <c r="O6" s="13"/>
      <c r="P6" s="13"/>
      <c r="Q6" s="13"/>
      <c r="R6" s="13"/>
    </row>
    <row r="7" spans="3:18" ht="18.75" customHeight="1">
      <c r="C7" s="55"/>
      <c r="D7" s="174"/>
      <c r="E7" s="122" t="s">
        <v>107</v>
      </c>
      <c r="F7" s="133"/>
      <c r="G7" s="123"/>
      <c r="H7" s="136">
        <f>(1100*630*12)/1000</f>
        <v>8316</v>
      </c>
      <c r="I7" s="57" t="s">
        <v>104</v>
      </c>
      <c r="J7" s="136">
        <f>(1100*630*12)/1000</f>
        <v>8316</v>
      </c>
      <c r="K7" s="124" t="s">
        <v>104</v>
      </c>
      <c r="L7" s="13"/>
      <c r="M7" s="13"/>
      <c r="N7" s="13"/>
      <c r="O7" s="13"/>
      <c r="P7" s="13"/>
      <c r="Q7" s="13"/>
      <c r="R7" s="13"/>
    </row>
    <row r="8" spans="3:18" ht="18.75" customHeight="1">
      <c r="C8" s="55"/>
      <c r="D8" s="174"/>
      <c r="E8" s="122" t="s">
        <v>108</v>
      </c>
      <c r="F8" s="133"/>
      <c r="G8" s="123"/>
      <c r="H8" s="136"/>
      <c r="I8" s="57"/>
      <c r="J8" s="136">
        <f>(500*420*12)/1000</f>
        <v>2520</v>
      </c>
      <c r="K8" s="124" t="s">
        <v>113</v>
      </c>
      <c r="L8" s="13"/>
      <c r="M8" s="13"/>
      <c r="N8" s="13"/>
      <c r="O8" s="13"/>
      <c r="P8" s="13"/>
      <c r="Q8" s="13"/>
      <c r="R8" s="13"/>
    </row>
    <row r="9" spans="3:18" ht="18.75" customHeight="1">
      <c r="C9" s="55"/>
      <c r="D9" s="174"/>
      <c r="E9" s="122" t="s">
        <v>114</v>
      </c>
      <c r="F9" s="133">
        <f>(3000*32*8)/1000</f>
        <v>768</v>
      </c>
      <c r="G9" s="123" t="s">
        <v>109</v>
      </c>
      <c r="H9" s="136">
        <f>(3000*65*12)/1000</f>
        <v>2340</v>
      </c>
      <c r="I9" s="57" t="s">
        <v>111</v>
      </c>
      <c r="J9" s="136">
        <f>(3000*100*12)/1000</f>
        <v>3600</v>
      </c>
      <c r="K9" s="124" t="s">
        <v>112</v>
      </c>
      <c r="L9" s="13"/>
      <c r="M9" s="13"/>
      <c r="N9" s="13"/>
      <c r="O9" s="13"/>
      <c r="P9" s="13"/>
      <c r="Q9" s="13"/>
      <c r="R9" s="13"/>
    </row>
    <row r="10" spans="3:18" ht="18.75" customHeight="1">
      <c r="C10" s="55"/>
      <c r="D10" s="175"/>
      <c r="E10" s="105" t="s">
        <v>115</v>
      </c>
      <c r="F10" s="133"/>
      <c r="G10" s="119"/>
      <c r="H10" s="137"/>
      <c r="I10" s="129"/>
      <c r="J10" s="137">
        <f>(5000*32*12)/1000</f>
        <v>1920</v>
      </c>
      <c r="K10" s="130" t="s">
        <v>116</v>
      </c>
      <c r="L10" s="13"/>
      <c r="M10" s="13"/>
      <c r="N10" s="13"/>
      <c r="O10" s="13"/>
      <c r="P10" s="13"/>
      <c r="Q10" s="13"/>
      <c r="R10" s="13"/>
    </row>
    <row r="11" spans="3:18" ht="18.75" customHeight="1">
      <c r="C11" s="55"/>
      <c r="D11" s="5"/>
      <c r="E11" s="16" t="s">
        <v>7</v>
      </c>
      <c r="F11" s="134">
        <f>SUM(F5:F10)</f>
        <v>4712</v>
      </c>
      <c r="G11" s="67"/>
      <c r="H11" s="134">
        <f>SUM(H5:H10)</f>
        <v>22104</v>
      </c>
      <c r="I11" s="68"/>
      <c r="J11" s="134">
        <f>SUM(J5:J10)</f>
        <v>27804</v>
      </c>
      <c r="K11" s="69"/>
      <c r="L11" s="13"/>
      <c r="M11" s="13"/>
      <c r="N11" s="13"/>
      <c r="O11" s="13"/>
      <c r="P11" s="13"/>
      <c r="Q11" s="13"/>
      <c r="R11" s="13"/>
    </row>
    <row r="12" spans="3:18" ht="18.75" customHeight="1">
      <c r="C12" s="4"/>
      <c r="D12" s="173" t="s">
        <v>56</v>
      </c>
      <c r="E12" s="82" t="s">
        <v>29</v>
      </c>
      <c r="F12" s="135"/>
      <c r="G12" s="110" t="s">
        <v>32</v>
      </c>
      <c r="H12" s="133"/>
      <c r="I12" s="110" t="s">
        <v>32</v>
      </c>
      <c r="J12" s="133"/>
      <c r="K12" s="127" t="s">
        <v>32</v>
      </c>
      <c r="L12" s="13"/>
      <c r="M12" s="13"/>
      <c r="N12" s="13"/>
      <c r="O12" s="13"/>
      <c r="P12" s="13"/>
      <c r="Q12" s="13"/>
      <c r="R12" s="13"/>
    </row>
    <row r="13" spans="3:18" ht="18.75" customHeight="1">
      <c r="C13" s="55" t="s">
        <v>4</v>
      </c>
      <c r="D13" s="174"/>
      <c r="E13" s="49" t="s">
        <v>99</v>
      </c>
      <c r="F13" s="132">
        <f>F11*0.3</f>
        <v>1413.6</v>
      </c>
      <c r="G13" s="78" t="s">
        <v>100</v>
      </c>
      <c r="H13" s="132">
        <f>H11*0.3</f>
        <v>6631.2</v>
      </c>
      <c r="I13" s="78" t="s">
        <v>100</v>
      </c>
      <c r="J13" s="132">
        <f>J11*0.3</f>
        <v>8341.199999999999</v>
      </c>
      <c r="K13" s="79" t="s">
        <v>100</v>
      </c>
      <c r="L13" s="13"/>
      <c r="M13" s="13"/>
      <c r="N13" s="13"/>
      <c r="O13" s="13"/>
      <c r="P13" s="13"/>
      <c r="Q13" s="13"/>
      <c r="R13" s="13"/>
    </row>
    <row r="14" spans="3:18" ht="18.75" customHeight="1">
      <c r="C14" s="55"/>
      <c r="D14" s="174"/>
      <c r="E14" s="122" t="s">
        <v>95</v>
      </c>
      <c r="F14" s="136">
        <v>380</v>
      </c>
      <c r="G14" s="125" t="s">
        <v>110</v>
      </c>
      <c r="H14" s="136">
        <f>H11*0.1</f>
        <v>2210.4</v>
      </c>
      <c r="I14" s="125" t="s">
        <v>106</v>
      </c>
      <c r="J14" s="136">
        <f>J11*0.1</f>
        <v>2780.4</v>
      </c>
      <c r="K14" s="126" t="s">
        <v>106</v>
      </c>
      <c r="L14" s="13"/>
      <c r="M14" s="13"/>
      <c r="N14" s="13"/>
      <c r="O14" s="13"/>
      <c r="P14" s="13"/>
      <c r="Q14" s="13"/>
      <c r="R14" s="13"/>
    </row>
    <row r="15" spans="3:18" ht="18.75" customHeight="1">
      <c r="C15" s="55" t="s">
        <v>17</v>
      </c>
      <c r="D15" s="175"/>
      <c r="E15" s="105"/>
      <c r="F15" s="137"/>
      <c r="G15" s="112"/>
      <c r="H15" s="137"/>
      <c r="I15" s="113"/>
      <c r="J15" s="137"/>
      <c r="K15" s="114"/>
      <c r="L15" s="13"/>
      <c r="M15" s="13"/>
      <c r="N15" s="13"/>
      <c r="O15" s="13"/>
      <c r="P15" s="13"/>
      <c r="Q15" s="13"/>
      <c r="R15" s="13"/>
    </row>
    <row r="16" spans="3:18" ht="18.75" customHeight="1">
      <c r="C16" s="55"/>
      <c r="D16" s="4"/>
      <c r="E16" s="115" t="s">
        <v>22</v>
      </c>
      <c r="F16" s="133">
        <v>2000</v>
      </c>
      <c r="G16" s="34" t="s">
        <v>46</v>
      </c>
      <c r="H16" s="133">
        <v>3000</v>
      </c>
      <c r="I16" s="34" t="s">
        <v>47</v>
      </c>
      <c r="J16" s="133">
        <f>(300000*12)/1000</f>
        <v>3600</v>
      </c>
      <c r="K16" s="59" t="s">
        <v>117</v>
      </c>
      <c r="L16" s="44"/>
      <c r="M16" s="13"/>
      <c r="N16" s="13"/>
      <c r="O16" s="13"/>
      <c r="P16" s="13"/>
      <c r="Q16" s="13"/>
      <c r="R16" s="13"/>
    </row>
    <row r="17" spans="2:18" ht="18.75" customHeight="1">
      <c r="B17" s="32"/>
      <c r="C17" s="55" t="s">
        <v>16</v>
      </c>
      <c r="D17" s="4"/>
      <c r="E17" s="115" t="s">
        <v>91</v>
      </c>
      <c r="F17" s="132"/>
      <c r="G17" s="73"/>
      <c r="H17" s="132">
        <f>(200000*12)/1000</f>
        <v>2400</v>
      </c>
      <c r="I17" s="73" t="s">
        <v>45</v>
      </c>
      <c r="J17" s="132">
        <f>(220000*12)/1000</f>
        <v>2640</v>
      </c>
      <c r="K17" s="74" t="s">
        <v>53</v>
      </c>
      <c r="L17" s="13"/>
      <c r="M17" s="13"/>
      <c r="N17" s="13"/>
      <c r="O17" s="13"/>
      <c r="P17" s="13"/>
      <c r="Q17" s="13"/>
      <c r="R17" s="13"/>
    </row>
    <row r="18" spans="1:18" ht="18.75" customHeight="1">
      <c r="A18" s="160"/>
      <c r="B18" s="32"/>
      <c r="C18" s="55"/>
      <c r="D18" s="4" t="s">
        <v>4</v>
      </c>
      <c r="E18" s="51" t="s">
        <v>90</v>
      </c>
      <c r="F18" s="132">
        <v>908</v>
      </c>
      <c r="G18" s="73" t="s">
        <v>94</v>
      </c>
      <c r="H18" s="132">
        <f>(900*6*21*12*1.5)/1000</f>
        <v>2041.2</v>
      </c>
      <c r="I18" s="73" t="s">
        <v>105</v>
      </c>
      <c r="J18" s="132">
        <f>(1000*6*21*12*2)/1000</f>
        <v>3024</v>
      </c>
      <c r="K18" s="74" t="s">
        <v>121</v>
      </c>
      <c r="L18" s="13"/>
      <c r="M18" s="13"/>
      <c r="N18" s="13"/>
      <c r="O18" s="13"/>
      <c r="P18" s="13"/>
      <c r="Q18" s="13"/>
      <c r="R18" s="13"/>
    </row>
    <row r="19" spans="1:18" ht="18.75" customHeight="1">
      <c r="A19" s="160"/>
      <c r="B19" s="121"/>
      <c r="C19" s="55"/>
      <c r="D19" s="4"/>
      <c r="E19" s="51" t="s">
        <v>92</v>
      </c>
      <c r="F19" s="132">
        <v>582</v>
      </c>
      <c r="G19" s="73" t="s">
        <v>93</v>
      </c>
      <c r="H19" s="132">
        <f>(H16+H17+H18)*0.2</f>
        <v>1488.24</v>
      </c>
      <c r="I19" s="73" t="s">
        <v>93</v>
      </c>
      <c r="J19" s="132">
        <f>(J16+J17+J18)*0.2</f>
        <v>1852.8000000000002</v>
      </c>
      <c r="K19" s="74" t="s">
        <v>93</v>
      </c>
      <c r="L19" s="13"/>
      <c r="M19" s="13"/>
      <c r="N19" s="13"/>
      <c r="O19" s="13"/>
      <c r="P19" s="13"/>
      <c r="Q19" s="13"/>
      <c r="R19" s="13"/>
    </row>
    <row r="20" spans="1:18" ht="30" customHeight="1">
      <c r="A20" s="160"/>
      <c r="C20" s="55" t="s">
        <v>59</v>
      </c>
      <c r="D20" s="4"/>
      <c r="E20" s="49" t="s">
        <v>89</v>
      </c>
      <c r="F20" s="132">
        <v>832</v>
      </c>
      <c r="G20" s="120" t="s">
        <v>88</v>
      </c>
      <c r="H20" s="132">
        <f>(95000*12+6500*12)/1000</f>
        <v>1218</v>
      </c>
      <c r="I20" s="120" t="s">
        <v>103</v>
      </c>
      <c r="J20" s="132">
        <f>(95000*12+6500*12)/1000</f>
        <v>1218</v>
      </c>
      <c r="K20" s="128" t="s">
        <v>103</v>
      </c>
      <c r="L20" s="13"/>
      <c r="M20" s="13"/>
      <c r="N20" s="13"/>
      <c r="O20" s="13"/>
      <c r="P20" s="13"/>
      <c r="Q20" s="13"/>
      <c r="R20" s="13"/>
    </row>
    <row r="21" spans="1:18" ht="18.75" customHeight="1">
      <c r="A21" s="38"/>
      <c r="C21" s="55"/>
      <c r="D21" s="4"/>
      <c r="E21" s="49" t="s">
        <v>37</v>
      </c>
      <c r="F21" s="132">
        <v>500</v>
      </c>
      <c r="G21" s="75"/>
      <c r="H21" s="132">
        <v>750</v>
      </c>
      <c r="I21" s="75"/>
      <c r="J21" s="132">
        <v>1000</v>
      </c>
      <c r="K21" s="76"/>
      <c r="L21" s="13"/>
      <c r="M21" s="13"/>
      <c r="N21" s="13"/>
      <c r="O21" s="13"/>
      <c r="P21" s="13"/>
      <c r="Q21" s="13"/>
      <c r="R21" s="13"/>
    </row>
    <row r="22" spans="3:18" ht="18.75" customHeight="1">
      <c r="C22" s="55"/>
      <c r="D22" s="4" t="s">
        <v>5</v>
      </c>
      <c r="E22" s="49" t="s">
        <v>26</v>
      </c>
      <c r="F22" s="132">
        <v>400</v>
      </c>
      <c r="G22" s="75" t="s">
        <v>49</v>
      </c>
      <c r="H22" s="132">
        <v>600</v>
      </c>
      <c r="I22" s="75" t="s">
        <v>82</v>
      </c>
      <c r="J22" s="132">
        <v>600</v>
      </c>
      <c r="K22" s="76" t="s">
        <v>83</v>
      </c>
      <c r="L22" s="13"/>
      <c r="M22" s="13"/>
      <c r="N22" s="13"/>
      <c r="O22" s="13"/>
      <c r="P22" s="13"/>
      <c r="Q22" s="13"/>
      <c r="R22" s="13"/>
    </row>
    <row r="23" spans="3:18" ht="18.75" customHeight="1">
      <c r="C23" s="55"/>
      <c r="D23" s="4"/>
      <c r="E23" s="51" t="s">
        <v>38</v>
      </c>
      <c r="F23" s="132">
        <v>120</v>
      </c>
      <c r="G23" s="77"/>
      <c r="H23" s="132">
        <v>300</v>
      </c>
      <c r="I23" s="77"/>
      <c r="J23" s="132">
        <v>500</v>
      </c>
      <c r="K23" s="76"/>
      <c r="L23" s="13"/>
      <c r="M23" s="13"/>
      <c r="N23" s="13"/>
      <c r="O23" s="13"/>
      <c r="P23" s="13"/>
      <c r="Q23" s="13"/>
      <c r="R23" s="13"/>
    </row>
    <row r="24" spans="3:18" ht="18.75" customHeight="1">
      <c r="C24" s="55"/>
      <c r="D24" s="4"/>
      <c r="E24" s="51" t="s">
        <v>96</v>
      </c>
      <c r="F24" s="138">
        <f>180+100+250+60+35</f>
        <v>625</v>
      </c>
      <c r="G24" s="36"/>
      <c r="H24" s="133">
        <v>800</v>
      </c>
      <c r="I24" s="116"/>
      <c r="J24" s="133">
        <v>800</v>
      </c>
      <c r="K24" s="117"/>
      <c r="L24" s="13"/>
      <c r="M24" s="13"/>
      <c r="N24" s="13"/>
      <c r="O24" s="13"/>
      <c r="P24" s="13"/>
      <c r="Q24" s="13"/>
      <c r="R24" s="13"/>
    </row>
    <row r="25" spans="3:18" ht="18.75" customHeight="1">
      <c r="C25" s="55"/>
      <c r="D25" s="3"/>
      <c r="E25" s="16" t="s">
        <v>6</v>
      </c>
      <c r="F25" s="134">
        <f>SUM(F12:F24)</f>
        <v>7760.6</v>
      </c>
      <c r="G25" s="94"/>
      <c r="H25" s="134">
        <f>SUM(H12:H24)</f>
        <v>21439.04</v>
      </c>
      <c r="I25" s="94"/>
      <c r="J25" s="134">
        <f>SUM(J12:J24)</f>
        <v>26356.399999999998</v>
      </c>
      <c r="K25" s="95"/>
      <c r="L25" s="13"/>
      <c r="M25" s="13"/>
      <c r="N25" s="13"/>
      <c r="O25" s="13"/>
      <c r="P25" s="13"/>
      <c r="Q25" s="13"/>
      <c r="R25" s="13"/>
    </row>
    <row r="26" spans="3:18" ht="18.75" customHeight="1" thickBot="1">
      <c r="C26" s="56"/>
      <c r="D26" s="22" t="s">
        <v>9</v>
      </c>
      <c r="E26" s="23" t="s">
        <v>8</v>
      </c>
      <c r="F26" s="139">
        <f>F11-F25</f>
        <v>-3048.6000000000004</v>
      </c>
      <c r="G26" s="71"/>
      <c r="H26" s="139">
        <f>H11-H25</f>
        <v>664.9599999999991</v>
      </c>
      <c r="I26" s="71"/>
      <c r="J26" s="139">
        <f>J11-J25</f>
        <v>1447.6000000000022</v>
      </c>
      <c r="K26" s="72"/>
      <c r="L26" s="13"/>
      <c r="M26" s="13"/>
      <c r="N26" s="13"/>
      <c r="O26" s="13"/>
      <c r="P26" s="13"/>
      <c r="Q26" s="13"/>
      <c r="R26" s="13"/>
    </row>
    <row r="27" spans="3:13" ht="18.75" customHeight="1">
      <c r="C27" s="4"/>
      <c r="D27" s="20" t="s">
        <v>0</v>
      </c>
      <c r="E27" s="47"/>
      <c r="F27" s="140"/>
      <c r="G27" s="97"/>
      <c r="H27" s="149"/>
      <c r="I27" s="97"/>
      <c r="J27" s="149"/>
      <c r="K27" s="60"/>
      <c r="M27" s="8"/>
    </row>
    <row r="28" spans="3:13" ht="18.75" customHeight="1">
      <c r="C28" s="4" t="s">
        <v>65</v>
      </c>
      <c r="D28" s="18" t="s">
        <v>10</v>
      </c>
      <c r="E28" s="24"/>
      <c r="F28" s="141"/>
      <c r="G28" s="48"/>
      <c r="H28" s="150"/>
      <c r="I28" s="48"/>
      <c r="J28" s="150"/>
      <c r="K28" s="61"/>
      <c r="M28" s="8"/>
    </row>
    <row r="29" spans="3:13" ht="18.75" customHeight="1">
      <c r="C29" s="4" t="s">
        <v>66</v>
      </c>
      <c r="D29" s="5"/>
      <c r="E29" s="16" t="s">
        <v>19</v>
      </c>
      <c r="F29" s="142">
        <f>SUM(F27:F28)</f>
        <v>0</v>
      </c>
      <c r="G29" s="45"/>
      <c r="H29" s="142">
        <f>SUM(H27:H28)</f>
        <v>0</v>
      </c>
      <c r="I29" s="45"/>
      <c r="J29" s="142">
        <f>SUM(J27:J28)</f>
        <v>0</v>
      </c>
      <c r="K29" s="62"/>
      <c r="M29" s="8"/>
    </row>
    <row r="30" spans="3:13" ht="18.75" customHeight="1">
      <c r="C30" s="4" t="s">
        <v>16</v>
      </c>
      <c r="D30" s="17" t="s">
        <v>11</v>
      </c>
      <c r="E30" s="82" t="s">
        <v>118</v>
      </c>
      <c r="F30" s="143">
        <v>200</v>
      </c>
      <c r="G30" s="90"/>
      <c r="H30" s="151"/>
      <c r="I30" s="90"/>
      <c r="J30" s="151"/>
      <c r="K30" s="63"/>
      <c r="M30" s="8"/>
    </row>
    <row r="31" spans="3:13" ht="18.75" customHeight="1">
      <c r="C31" s="4"/>
      <c r="D31" s="20"/>
      <c r="E31" s="155" t="s">
        <v>119</v>
      </c>
      <c r="F31" s="156">
        <v>250</v>
      </c>
      <c r="G31" s="157"/>
      <c r="H31" s="158"/>
      <c r="I31" s="157"/>
      <c r="J31" s="158">
        <v>500</v>
      </c>
      <c r="K31" s="159"/>
      <c r="M31" s="8"/>
    </row>
    <row r="32" spans="3:13" ht="18.75" customHeight="1">
      <c r="C32" s="4" t="s">
        <v>11</v>
      </c>
      <c r="D32" s="18" t="s">
        <v>12</v>
      </c>
      <c r="E32" s="84" t="s">
        <v>120</v>
      </c>
      <c r="F32" s="144">
        <v>150</v>
      </c>
      <c r="G32" s="46"/>
      <c r="H32" s="152"/>
      <c r="I32" s="42"/>
      <c r="J32" s="152">
        <v>500</v>
      </c>
      <c r="K32" s="99"/>
      <c r="M32" s="8"/>
    </row>
    <row r="33" spans="3:13" ht="18.75" customHeight="1">
      <c r="C33" s="4"/>
      <c r="D33" s="5"/>
      <c r="E33" s="16" t="s">
        <v>20</v>
      </c>
      <c r="F33" s="142">
        <f>SUM(F30:F32)</f>
        <v>600</v>
      </c>
      <c r="G33" s="45"/>
      <c r="H33" s="142">
        <f>SUM(H30:H32)</f>
        <v>0</v>
      </c>
      <c r="I33" s="9"/>
      <c r="J33" s="142">
        <f>SUM(J30:J32)</f>
        <v>1000</v>
      </c>
      <c r="K33" s="65"/>
      <c r="M33" s="8"/>
    </row>
    <row r="34" spans="3:13" ht="18.75" customHeight="1" thickBot="1">
      <c r="C34" s="100"/>
      <c r="D34" s="101" t="s">
        <v>13</v>
      </c>
      <c r="E34" s="23" t="s">
        <v>80</v>
      </c>
      <c r="F34" s="145">
        <f>F29-F33</f>
        <v>-600</v>
      </c>
      <c r="G34" s="102"/>
      <c r="H34" s="145">
        <f>H29-H33</f>
        <v>0</v>
      </c>
      <c r="I34" s="31"/>
      <c r="J34" s="145">
        <f>J29-J33</f>
        <v>-1000</v>
      </c>
      <c r="K34" s="66"/>
      <c r="M34" s="8"/>
    </row>
    <row r="35" spans="3:13" ht="18.75" customHeight="1">
      <c r="C35" s="4"/>
      <c r="D35" s="20" t="s">
        <v>0</v>
      </c>
      <c r="E35" s="115" t="s">
        <v>39</v>
      </c>
      <c r="F35" s="146">
        <v>2000</v>
      </c>
      <c r="G35" s="85" t="s">
        <v>36</v>
      </c>
      <c r="H35" s="153">
        <f>$F$42</f>
        <v>111.39999999999964</v>
      </c>
      <c r="I35" s="85" t="s">
        <v>41</v>
      </c>
      <c r="J35" s="153">
        <f>$H$42</f>
        <v>416.35999999999876</v>
      </c>
      <c r="K35" s="60"/>
      <c r="M35" s="8"/>
    </row>
    <row r="36" spans="3:13" ht="18.75" customHeight="1">
      <c r="C36" s="4" t="s">
        <v>14</v>
      </c>
      <c r="D36" s="18" t="s">
        <v>10</v>
      </c>
      <c r="E36" s="49" t="s">
        <v>42</v>
      </c>
      <c r="F36" s="147">
        <v>2000</v>
      </c>
      <c r="G36" s="88" t="s">
        <v>43</v>
      </c>
      <c r="H36" s="154"/>
      <c r="I36" s="88" t="s">
        <v>44</v>
      </c>
      <c r="J36" s="154"/>
      <c r="K36" s="61"/>
      <c r="M36" s="8"/>
    </row>
    <row r="37" spans="3:13" ht="18.75" customHeight="1">
      <c r="C37" s="4" t="s">
        <v>15</v>
      </c>
      <c r="D37" s="5"/>
      <c r="E37" s="16" t="s">
        <v>69</v>
      </c>
      <c r="F37" s="142">
        <f>SUM(F35:F36)</f>
        <v>4000</v>
      </c>
      <c r="G37" s="45"/>
      <c r="H37" s="142">
        <f>SUM(H35:H36)</f>
        <v>111.39999999999964</v>
      </c>
      <c r="I37" s="45"/>
      <c r="J37" s="142">
        <f>SUM(J35:J36)</f>
        <v>416.35999999999876</v>
      </c>
      <c r="K37" s="62"/>
      <c r="M37" s="8"/>
    </row>
    <row r="38" spans="3:13" ht="18.75" customHeight="1">
      <c r="C38" s="4" t="s">
        <v>16</v>
      </c>
      <c r="D38" s="17" t="s">
        <v>11</v>
      </c>
      <c r="E38" s="82" t="s">
        <v>18</v>
      </c>
      <c r="F38" s="143">
        <v>240</v>
      </c>
      <c r="G38" s="90" t="s">
        <v>33</v>
      </c>
      <c r="H38" s="151">
        <v>360</v>
      </c>
      <c r="I38" s="90" t="s">
        <v>34</v>
      </c>
      <c r="J38" s="151">
        <v>360</v>
      </c>
      <c r="K38" s="92" t="s">
        <v>34</v>
      </c>
      <c r="M38" s="8"/>
    </row>
    <row r="39" spans="3:13" ht="18.75" customHeight="1">
      <c r="C39" s="4" t="s">
        <v>11</v>
      </c>
      <c r="D39" s="18" t="s">
        <v>12</v>
      </c>
      <c r="E39" s="84"/>
      <c r="F39" s="144"/>
      <c r="G39" s="46"/>
      <c r="H39" s="152"/>
      <c r="I39" s="42"/>
      <c r="J39" s="152"/>
      <c r="K39" s="64"/>
      <c r="M39" s="8"/>
    </row>
    <row r="40" spans="3:13" ht="18.75" customHeight="1">
      <c r="C40" s="4"/>
      <c r="D40" s="5"/>
      <c r="E40" s="16" t="s">
        <v>70</v>
      </c>
      <c r="F40" s="142">
        <f>SUM(F38:F39)</f>
        <v>240</v>
      </c>
      <c r="G40" s="45"/>
      <c r="H40" s="142">
        <f>SUM(H38:H39)</f>
        <v>360</v>
      </c>
      <c r="I40" s="9"/>
      <c r="J40" s="142">
        <f>SUM(J38:J39)</f>
        <v>360</v>
      </c>
      <c r="K40" s="65"/>
      <c r="M40" s="8"/>
    </row>
    <row r="41" spans="3:13" ht="18.75" customHeight="1" thickBot="1">
      <c r="C41" s="5"/>
      <c r="D41" s="19" t="s">
        <v>71</v>
      </c>
      <c r="E41" s="16" t="s">
        <v>73</v>
      </c>
      <c r="F41" s="145">
        <f>F37-F40</f>
        <v>3760</v>
      </c>
      <c r="G41" s="58"/>
      <c r="H41" s="145">
        <f>H37-H40</f>
        <v>-248.60000000000036</v>
      </c>
      <c r="I41" s="31"/>
      <c r="J41" s="145">
        <f>J37-J40</f>
        <v>56.35999999999876</v>
      </c>
      <c r="K41" s="66"/>
      <c r="M41" s="8"/>
    </row>
    <row r="42" spans="3:13" ht="16.5" customHeight="1" thickBot="1">
      <c r="C42" s="10"/>
      <c r="D42" s="21" t="s">
        <v>72</v>
      </c>
      <c r="E42" s="11" t="s">
        <v>74</v>
      </c>
      <c r="F42" s="148">
        <f>F26+F34+F41</f>
        <v>111.39999999999964</v>
      </c>
      <c r="G42" s="29"/>
      <c r="H42" s="148">
        <f>H26+H34+H41</f>
        <v>416.35999999999876</v>
      </c>
      <c r="I42" s="29"/>
      <c r="J42" s="148">
        <f>J26+J34+J41</f>
        <v>503.96000000000095</v>
      </c>
      <c r="K42" s="33"/>
      <c r="M42" s="8"/>
    </row>
    <row r="43" ht="13.5">
      <c r="M43" s="8"/>
    </row>
    <row r="44" spans="5:13" ht="13.5">
      <c r="E44" s="2" t="s">
        <v>52</v>
      </c>
      <c r="M44" s="8"/>
    </row>
    <row r="45" spans="5:13" ht="13.5">
      <c r="E45" s="2" t="s">
        <v>51</v>
      </c>
      <c r="M45" s="8"/>
    </row>
    <row r="46" ht="13.5">
      <c r="M46" s="8"/>
    </row>
    <row r="47" ht="13.5">
      <c r="M47" s="8"/>
    </row>
    <row r="48" ht="13.5">
      <c r="M48" s="8"/>
    </row>
    <row r="49" ht="13.5">
      <c r="M49" s="8"/>
    </row>
    <row r="50" ht="13.5">
      <c r="M50" s="8"/>
    </row>
    <row r="51" ht="13.5">
      <c r="M51" s="8"/>
    </row>
    <row r="52" ht="13.5">
      <c r="M52" s="8"/>
    </row>
    <row r="53" ht="13.5">
      <c r="M53" s="8"/>
    </row>
    <row r="54" ht="13.5">
      <c r="M54" s="8"/>
    </row>
    <row r="55" ht="13.5">
      <c r="M55" s="8"/>
    </row>
    <row r="56" ht="13.5">
      <c r="M56" s="8"/>
    </row>
    <row r="57" ht="13.5">
      <c r="M57" s="8"/>
    </row>
    <row r="58" ht="13.5">
      <c r="M58" s="8"/>
    </row>
    <row r="59" ht="13.5">
      <c r="M59" s="8"/>
    </row>
    <row r="60" ht="13.5">
      <c r="M60" s="8"/>
    </row>
    <row r="61" ht="13.5">
      <c r="M61" s="8"/>
    </row>
    <row r="62" ht="13.5">
      <c r="M62" s="8"/>
    </row>
    <row r="63" ht="13.5">
      <c r="M63" s="8"/>
    </row>
    <row r="64" ht="13.5">
      <c r="M64" s="8"/>
    </row>
    <row r="65" ht="13.5">
      <c r="M65" s="8"/>
    </row>
    <row r="66" ht="13.5">
      <c r="M66" s="8"/>
    </row>
    <row r="67" ht="13.5">
      <c r="M67" s="8"/>
    </row>
    <row r="68" ht="13.5">
      <c r="M68" s="8"/>
    </row>
    <row r="69" ht="13.5">
      <c r="M69" s="8"/>
    </row>
    <row r="70" ht="13.5">
      <c r="M70" s="8"/>
    </row>
    <row r="71" ht="13.5">
      <c r="M71" s="8"/>
    </row>
    <row r="72" ht="13.5">
      <c r="M72" s="8"/>
    </row>
    <row r="73" ht="13.5">
      <c r="M73" s="8"/>
    </row>
    <row r="74" ht="13.5">
      <c r="M74" s="8"/>
    </row>
    <row r="75" ht="13.5">
      <c r="M75" s="8"/>
    </row>
    <row r="76" ht="13.5">
      <c r="M76" s="8"/>
    </row>
    <row r="77" ht="13.5">
      <c r="M77" s="8"/>
    </row>
    <row r="78" ht="13.5">
      <c r="M78" s="8"/>
    </row>
    <row r="79" ht="13.5">
      <c r="M79" s="8"/>
    </row>
    <row r="80" ht="13.5">
      <c r="M80" s="8"/>
    </row>
    <row r="81" ht="13.5">
      <c r="M81" s="8"/>
    </row>
    <row r="82" ht="13.5">
      <c r="M82" s="8"/>
    </row>
    <row r="83" ht="13.5">
      <c r="M83" s="8"/>
    </row>
    <row r="84" ht="13.5">
      <c r="M84" s="8"/>
    </row>
    <row r="85" ht="13.5">
      <c r="M85" s="8"/>
    </row>
    <row r="86" ht="13.5">
      <c r="M86" s="8"/>
    </row>
  </sheetData>
  <sheetProtection/>
  <mergeCells count="8">
    <mergeCell ref="A18:A20"/>
    <mergeCell ref="K1:K2"/>
    <mergeCell ref="C3:E4"/>
    <mergeCell ref="G3:G4"/>
    <mergeCell ref="I3:I4"/>
    <mergeCell ref="K3:K4"/>
    <mergeCell ref="D12:D15"/>
    <mergeCell ref="D5:D10"/>
  </mergeCells>
  <printOptions/>
  <pageMargins left="0.3937007874015748" right="0.5118110236220472" top="0.4724409448818898" bottom="0.24739583333333334" header="0.35433070866141736" footer="0.1968503937007874"/>
  <pageSetup firstPageNumber="15" useFirstPageNumber="1" fitToHeight="1" fitToWidth="1" horizontalDpi="600" verticalDpi="600" orientation="landscape" paperSize="9" scale="71" r:id="rId2"/>
  <headerFooter alignWithMargins="0">
    <oddHeader>&amp;C
</oddHeader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1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1" width="6.875" style="2" customWidth="1"/>
    <col min="2" max="2" width="3.00390625" style="2" customWidth="1"/>
    <col min="3" max="3" width="2.625" style="2" customWidth="1"/>
    <col min="4" max="4" width="3.375" style="2" customWidth="1"/>
    <col min="5" max="5" width="20.625" style="2" customWidth="1"/>
    <col min="6" max="6" width="17.625" style="2" customWidth="1"/>
    <col min="7" max="7" width="25.00390625" style="2" customWidth="1"/>
    <col min="8" max="8" width="17.625" style="2" customWidth="1"/>
    <col min="9" max="9" width="25.00390625" style="2" customWidth="1"/>
    <col min="10" max="10" width="17.625" style="2" customWidth="1"/>
    <col min="11" max="11" width="25.00390625" style="2" customWidth="1"/>
    <col min="12" max="12" width="1.4921875" style="2" customWidth="1"/>
    <col min="13" max="16384" width="9.00390625" style="2" customWidth="1"/>
  </cols>
  <sheetData>
    <row r="1" spans="1:11" s="93" customFormat="1" ht="21">
      <c r="A1" s="1"/>
      <c r="B1" s="1"/>
      <c r="C1" s="14" t="s">
        <v>40</v>
      </c>
      <c r="H1" s="93" t="s">
        <v>21</v>
      </c>
      <c r="I1" s="2"/>
      <c r="K1" s="161" t="s">
        <v>3</v>
      </c>
    </row>
    <row r="2" spans="5:11" s="6" customFormat="1" ht="6.75" customHeight="1">
      <c r="E2" s="7"/>
      <c r="F2" s="7"/>
      <c r="G2" s="12"/>
      <c r="H2" s="7"/>
      <c r="I2" s="12"/>
      <c r="J2" s="7"/>
      <c r="K2" s="162"/>
    </row>
    <row r="3" spans="3:11" ht="13.5">
      <c r="C3" s="163" t="s">
        <v>2</v>
      </c>
      <c r="D3" s="164"/>
      <c r="E3" s="165"/>
      <c r="F3" s="15" t="s">
        <v>35</v>
      </c>
      <c r="G3" s="169" t="s">
        <v>1</v>
      </c>
      <c r="H3" s="15" t="s">
        <v>86</v>
      </c>
      <c r="I3" s="169" t="s">
        <v>1</v>
      </c>
      <c r="J3" s="15" t="s">
        <v>87</v>
      </c>
      <c r="K3" s="171" t="s">
        <v>1</v>
      </c>
    </row>
    <row r="4" spans="3:18" ht="13.5">
      <c r="C4" s="166"/>
      <c r="D4" s="167"/>
      <c r="E4" s="168"/>
      <c r="F4" s="118"/>
      <c r="G4" s="170"/>
      <c r="H4" s="118"/>
      <c r="I4" s="170"/>
      <c r="J4" s="118"/>
      <c r="K4" s="172"/>
      <c r="L4" s="13"/>
      <c r="M4" s="13"/>
      <c r="N4" s="13"/>
      <c r="O4" s="13"/>
      <c r="P4" s="13"/>
      <c r="Q4" s="13"/>
      <c r="R4" s="13"/>
    </row>
    <row r="5" spans="3:18" ht="18.75" customHeight="1">
      <c r="C5" s="54"/>
      <c r="D5" s="173" t="s">
        <v>81</v>
      </c>
      <c r="E5" s="82" t="s">
        <v>27</v>
      </c>
      <c r="F5" s="103">
        <v>6000</v>
      </c>
      <c r="G5" s="57" t="s">
        <v>84</v>
      </c>
      <c r="H5" s="103">
        <v>15000</v>
      </c>
      <c r="I5" s="57" t="s">
        <v>76</v>
      </c>
      <c r="J5" s="103">
        <v>18000</v>
      </c>
      <c r="K5" s="80" t="s">
        <v>78</v>
      </c>
      <c r="L5" s="13"/>
      <c r="M5" s="52"/>
      <c r="N5" s="52"/>
      <c r="O5" s="52"/>
      <c r="P5" s="52"/>
      <c r="Q5" s="52"/>
      <c r="R5" s="52"/>
    </row>
    <row r="6" spans="3:18" ht="18.75" customHeight="1">
      <c r="C6" s="55"/>
      <c r="D6" s="174"/>
      <c r="E6" s="49" t="s">
        <v>28</v>
      </c>
      <c r="F6" s="35">
        <v>3000</v>
      </c>
      <c r="G6" s="57" t="s">
        <v>85</v>
      </c>
      <c r="H6" s="104">
        <v>7500</v>
      </c>
      <c r="I6" s="57" t="s">
        <v>77</v>
      </c>
      <c r="J6" s="104">
        <v>9000</v>
      </c>
      <c r="K6" s="81" t="s">
        <v>79</v>
      </c>
      <c r="L6" s="13"/>
      <c r="M6" s="13"/>
      <c r="N6" s="13"/>
      <c r="O6" s="13"/>
      <c r="P6" s="13"/>
      <c r="Q6" s="13"/>
      <c r="R6" s="13"/>
    </row>
    <row r="7" spans="3:18" ht="18.75" customHeight="1">
      <c r="C7" s="55"/>
      <c r="D7" s="175"/>
      <c r="E7" s="105"/>
      <c r="F7" s="70"/>
      <c r="G7" s="106"/>
      <c r="H7" s="53"/>
      <c r="I7" s="107"/>
      <c r="J7" s="53"/>
      <c r="K7" s="108"/>
      <c r="L7" s="13"/>
      <c r="M7" s="13"/>
      <c r="N7" s="13"/>
      <c r="O7" s="13"/>
      <c r="P7" s="13"/>
      <c r="Q7" s="13"/>
      <c r="R7" s="13"/>
    </row>
    <row r="8" spans="3:18" ht="18.75" customHeight="1">
      <c r="C8" s="55"/>
      <c r="D8" s="5"/>
      <c r="E8" s="16" t="s">
        <v>7</v>
      </c>
      <c r="F8" s="25">
        <f>SUM(F5:F7)</f>
        <v>9000</v>
      </c>
      <c r="G8" s="67"/>
      <c r="H8" s="25">
        <f>SUM(H5:H7)</f>
        <v>22500</v>
      </c>
      <c r="I8" s="68"/>
      <c r="J8" s="25">
        <f>SUM(J5:J7)</f>
        <v>27000</v>
      </c>
      <c r="K8" s="69"/>
      <c r="L8" s="13"/>
      <c r="M8" s="13"/>
      <c r="N8" s="13"/>
      <c r="O8" s="13"/>
      <c r="P8" s="13"/>
      <c r="Q8" s="13"/>
      <c r="R8" s="13"/>
    </row>
    <row r="9" spans="3:18" ht="18.75" customHeight="1">
      <c r="C9" s="4"/>
      <c r="D9" s="173" t="s">
        <v>56</v>
      </c>
      <c r="E9" s="82" t="s">
        <v>29</v>
      </c>
      <c r="F9" s="109">
        <v>4500</v>
      </c>
      <c r="G9" s="110" t="s">
        <v>32</v>
      </c>
      <c r="H9" s="70">
        <v>11250</v>
      </c>
      <c r="I9" s="110" t="s">
        <v>32</v>
      </c>
      <c r="J9" s="70">
        <v>13500</v>
      </c>
      <c r="K9" s="111" t="s">
        <v>32</v>
      </c>
      <c r="L9" s="13"/>
      <c r="M9" s="13"/>
      <c r="N9" s="13"/>
      <c r="O9" s="13"/>
      <c r="P9" s="13"/>
      <c r="Q9" s="13"/>
      <c r="R9" s="13"/>
    </row>
    <row r="10" spans="3:18" ht="18.75" customHeight="1">
      <c r="C10" s="55" t="s">
        <v>4</v>
      </c>
      <c r="D10" s="174"/>
      <c r="E10" s="49" t="s">
        <v>30</v>
      </c>
      <c r="F10" s="35"/>
      <c r="G10" s="78" t="s">
        <v>57</v>
      </c>
      <c r="H10" s="35"/>
      <c r="I10" s="78" t="s">
        <v>61</v>
      </c>
      <c r="J10" s="35"/>
      <c r="K10" s="79" t="s">
        <v>63</v>
      </c>
      <c r="L10" s="13"/>
      <c r="M10" s="13"/>
      <c r="N10" s="13"/>
      <c r="O10" s="13"/>
      <c r="P10" s="13"/>
      <c r="Q10" s="13"/>
      <c r="R10" s="13"/>
    </row>
    <row r="11" spans="3:18" ht="18.75" customHeight="1">
      <c r="C11" s="55"/>
      <c r="D11" s="174"/>
      <c r="E11" s="49" t="s">
        <v>31</v>
      </c>
      <c r="F11" s="35">
        <v>1600</v>
      </c>
      <c r="G11" s="78" t="s">
        <v>58</v>
      </c>
      <c r="H11" s="35">
        <v>2400</v>
      </c>
      <c r="I11" s="78" t="s">
        <v>62</v>
      </c>
      <c r="J11" s="35">
        <v>3000</v>
      </c>
      <c r="K11" s="79" t="s">
        <v>64</v>
      </c>
      <c r="L11" s="13"/>
      <c r="M11" s="13"/>
      <c r="N11" s="13"/>
      <c r="O11" s="13"/>
      <c r="P11" s="13"/>
      <c r="Q11" s="13"/>
      <c r="R11" s="13"/>
    </row>
    <row r="12" spans="3:18" ht="18.75" customHeight="1">
      <c r="C12" s="55" t="s">
        <v>17</v>
      </c>
      <c r="D12" s="175"/>
      <c r="E12" s="105"/>
      <c r="F12" s="53"/>
      <c r="G12" s="112"/>
      <c r="H12" s="53"/>
      <c r="I12" s="113"/>
      <c r="J12" s="53"/>
      <c r="K12" s="114"/>
      <c r="L12" s="13"/>
      <c r="M12" s="13"/>
      <c r="N12" s="13"/>
      <c r="O12" s="13"/>
      <c r="P12" s="13"/>
      <c r="Q12" s="13"/>
      <c r="R12" s="13"/>
    </row>
    <row r="13" spans="3:18" ht="18.75" customHeight="1">
      <c r="C13" s="55"/>
      <c r="D13" s="4"/>
      <c r="E13" s="115" t="s">
        <v>22</v>
      </c>
      <c r="F13" s="70">
        <v>2000</v>
      </c>
      <c r="G13" s="34" t="s">
        <v>46</v>
      </c>
      <c r="H13" s="70">
        <v>3000</v>
      </c>
      <c r="I13" s="34" t="s">
        <v>47</v>
      </c>
      <c r="J13" s="70">
        <v>3000</v>
      </c>
      <c r="K13" s="59" t="s">
        <v>47</v>
      </c>
      <c r="L13" s="44"/>
      <c r="M13" s="13"/>
      <c r="N13" s="13"/>
      <c r="O13" s="13"/>
      <c r="P13" s="13"/>
      <c r="Q13" s="13"/>
      <c r="R13" s="13"/>
    </row>
    <row r="14" spans="2:18" ht="18.75" customHeight="1">
      <c r="B14" s="32"/>
      <c r="C14" s="55" t="s">
        <v>16</v>
      </c>
      <c r="D14" s="4"/>
      <c r="E14" s="115" t="s">
        <v>23</v>
      </c>
      <c r="F14" s="35"/>
      <c r="G14" s="73"/>
      <c r="H14" s="35">
        <v>2400</v>
      </c>
      <c r="I14" s="73" t="s">
        <v>45</v>
      </c>
      <c r="J14" s="35">
        <v>2640</v>
      </c>
      <c r="K14" s="74" t="s">
        <v>53</v>
      </c>
      <c r="L14" s="13"/>
      <c r="M14" s="13"/>
      <c r="N14" s="13"/>
      <c r="O14" s="13"/>
      <c r="P14" s="13"/>
      <c r="Q14" s="13"/>
      <c r="R14" s="13"/>
    </row>
    <row r="15" spans="1:18" ht="18.75" customHeight="1">
      <c r="A15" s="160"/>
      <c r="B15" s="32"/>
      <c r="C15" s="55"/>
      <c r="D15" s="4" t="s">
        <v>4</v>
      </c>
      <c r="E15" s="51" t="s">
        <v>24</v>
      </c>
      <c r="F15" s="35">
        <v>1200</v>
      </c>
      <c r="G15" s="73" t="s">
        <v>54</v>
      </c>
      <c r="H15" s="35">
        <v>1800</v>
      </c>
      <c r="I15" s="73" t="s">
        <v>55</v>
      </c>
      <c r="J15" s="35">
        <v>1800</v>
      </c>
      <c r="K15" s="74" t="s">
        <v>60</v>
      </c>
      <c r="L15" s="13"/>
      <c r="M15" s="13"/>
      <c r="N15" s="13"/>
      <c r="O15" s="13"/>
      <c r="P15" s="13"/>
      <c r="Q15" s="13"/>
      <c r="R15" s="13"/>
    </row>
    <row r="16" spans="1:18" ht="18.75" customHeight="1">
      <c r="A16" s="160"/>
      <c r="C16" s="55" t="s">
        <v>59</v>
      </c>
      <c r="D16" s="4"/>
      <c r="E16" s="49" t="s">
        <v>25</v>
      </c>
      <c r="F16" s="35">
        <v>800</v>
      </c>
      <c r="G16" s="75" t="s">
        <v>48</v>
      </c>
      <c r="H16" s="35">
        <v>1200</v>
      </c>
      <c r="I16" s="75" t="s">
        <v>50</v>
      </c>
      <c r="J16" s="35">
        <v>1200</v>
      </c>
      <c r="K16" s="76" t="s">
        <v>48</v>
      </c>
      <c r="L16" s="13"/>
      <c r="M16" s="13"/>
      <c r="N16" s="13"/>
      <c r="O16" s="13"/>
      <c r="P16" s="13"/>
      <c r="Q16" s="13"/>
      <c r="R16" s="13"/>
    </row>
    <row r="17" spans="1:18" ht="18.75" customHeight="1">
      <c r="A17" s="38"/>
      <c r="C17" s="55"/>
      <c r="D17" s="4"/>
      <c r="E17" s="49" t="s">
        <v>37</v>
      </c>
      <c r="F17" s="35"/>
      <c r="G17" s="75"/>
      <c r="H17" s="35"/>
      <c r="I17" s="75"/>
      <c r="J17" s="35"/>
      <c r="K17" s="76"/>
      <c r="L17" s="13"/>
      <c r="M17" s="13"/>
      <c r="N17" s="13"/>
      <c r="O17" s="13"/>
      <c r="P17" s="13"/>
      <c r="Q17" s="13"/>
      <c r="R17" s="13"/>
    </row>
    <row r="18" spans="3:18" ht="18.75" customHeight="1">
      <c r="C18" s="55"/>
      <c r="D18" s="4" t="s">
        <v>5</v>
      </c>
      <c r="E18" s="49" t="s">
        <v>26</v>
      </c>
      <c r="F18" s="35">
        <v>400</v>
      </c>
      <c r="G18" s="75" t="s">
        <v>49</v>
      </c>
      <c r="H18" s="35">
        <v>600</v>
      </c>
      <c r="I18" s="75" t="s">
        <v>82</v>
      </c>
      <c r="J18" s="35">
        <v>600</v>
      </c>
      <c r="K18" s="76" t="s">
        <v>83</v>
      </c>
      <c r="L18" s="13"/>
      <c r="M18" s="13"/>
      <c r="N18" s="13"/>
      <c r="O18" s="13"/>
      <c r="P18" s="13"/>
      <c r="Q18" s="13"/>
      <c r="R18" s="13"/>
    </row>
    <row r="19" spans="3:18" ht="18.75" customHeight="1">
      <c r="C19" s="55"/>
      <c r="D19" s="4"/>
      <c r="E19" s="51" t="s">
        <v>38</v>
      </c>
      <c r="F19" s="35"/>
      <c r="G19" s="77"/>
      <c r="H19" s="35"/>
      <c r="I19" s="77"/>
      <c r="J19" s="35"/>
      <c r="K19" s="76"/>
      <c r="L19" s="13"/>
      <c r="M19" s="13"/>
      <c r="N19" s="13"/>
      <c r="O19" s="13"/>
      <c r="P19" s="13"/>
      <c r="Q19" s="13"/>
      <c r="R19" s="13"/>
    </row>
    <row r="20" spans="3:18" ht="18.75" customHeight="1">
      <c r="C20" s="55"/>
      <c r="D20" s="4"/>
      <c r="E20" s="51" t="s">
        <v>75</v>
      </c>
      <c r="F20" s="39"/>
      <c r="G20" s="36"/>
      <c r="H20" s="70"/>
      <c r="I20" s="116"/>
      <c r="J20" s="70"/>
      <c r="K20" s="117"/>
      <c r="L20" s="13"/>
      <c r="M20" s="13"/>
      <c r="N20" s="13"/>
      <c r="O20" s="13"/>
      <c r="P20" s="13"/>
      <c r="Q20" s="13"/>
      <c r="R20" s="13"/>
    </row>
    <row r="21" spans="3:18" ht="18.75" customHeight="1">
      <c r="C21" s="55"/>
      <c r="D21" s="3"/>
      <c r="E21" s="16" t="s">
        <v>6</v>
      </c>
      <c r="F21" s="25">
        <f>SUM(F9:F20)</f>
        <v>10500</v>
      </c>
      <c r="G21" s="94"/>
      <c r="H21" s="25">
        <f>SUM(H9:H20)</f>
        <v>22650</v>
      </c>
      <c r="I21" s="94"/>
      <c r="J21" s="25">
        <f>SUM(J9:J20)</f>
        <v>25740</v>
      </c>
      <c r="K21" s="95"/>
      <c r="L21" s="13"/>
      <c r="M21" s="13"/>
      <c r="N21" s="13"/>
      <c r="O21" s="13"/>
      <c r="P21" s="13"/>
      <c r="Q21" s="13"/>
      <c r="R21" s="13"/>
    </row>
    <row r="22" spans="3:18" ht="18.75" customHeight="1" thickBot="1">
      <c r="C22" s="56"/>
      <c r="D22" s="22" t="s">
        <v>9</v>
      </c>
      <c r="E22" s="23" t="s">
        <v>8</v>
      </c>
      <c r="F22" s="27">
        <f>F8-F21</f>
        <v>-1500</v>
      </c>
      <c r="G22" s="71"/>
      <c r="H22" s="27">
        <f>H8-H21</f>
        <v>-150</v>
      </c>
      <c r="I22" s="71"/>
      <c r="J22" s="27">
        <f>J8-J21</f>
        <v>1260</v>
      </c>
      <c r="K22" s="72"/>
      <c r="L22" s="13"/>
      <c r="M22" s="13"/>
      <c r="N22" s="13"/>
      <c r="O22" s="13"/>
      <c r="P22" s="13"/>
      <c r="Q22" s="13"/>
      <c r="R22" s="13"/>
    </row>
    <row r="23" spans="3:13" ht="18.75" customHeight="1">
      <c r="C23" s="4"/>
      <c r="D23" s="20" t="s">
        <v>0</v>
      </c>
      <c r="E23" s="47"/>
      <c r="F23" s="96"/>
      <c r="G23" s="97"/>
      <c r="H23" s="98"/>
      <c r="I23" s="97"/>
      <c r="J23" s="98"/>
      <c r="K23" s="60"/>
      <c r="M23" s="8"/>
    </row>
    <row r="24" spans="3:13" ht="18.75" customHeight="1">
      <c r="C24" s="4" t="s">
        <v>65</v>
      </c>
      <c r="D24" s="18" t="s">
        <v>10</v>
      </c>
      <c r="E24" s="24"/>
      <c r="F24" s="50"/>
      <c r="G24" s="48"/>
      <c r="H24" s="41"/>
      <c r="I24" s="48"/>
      <c r="J24" s="41"/>
      <c r="K24" s="61"/>
      <c r="M24" s="8"/>
    </row>
    <row r="25" spans="3:13" ht="18.75" customHeight="1">
      <c r="C25" s="4" t="s">
        <v>66</v>
      </c>
      <c r="D25" s="5"/>
      <c r="E25" s="16" t="s">
        <v>19</v>
      </c>
      <c r="F25" s="26">
        <f>SUM(F23:F24)</f>
        <v>0</v>
      </c>
      <c r="G25" s="45"/>
      <c r="H25" s="26">
        <f>SUM(H23:H24)</f>
        <v>0</v>
      </c>
      <c r="I25" s="45"/>
      <c r="J25" s="26">
        <f>SUM(J23:J24)</f>
        <v>0</v>
      </c>
      <c r="K25" s="62"/>
      <c r="M25" s="8"/>
    </row>
    <row r="26" spans="3:13" ht="18.75" customHeight="1">
      <c r="C26" s="4" t="s">
        <v>16</v>
      </c>
      <c r="D26" s="17" t="s">
        <v>11</v>
      </c>
      <c r="E26" s="82" t="s">
        <v>67</v>
      </c>
      <c r="F26" s="83">
        <v>1000</v>
      </c>
      <c r="G26" s="90"/>
      <c r="H26" s="91"/>
      <c r="I26" s="90"/>
      <c r="J26" s="91"/>
      <c r="K26" s="63"/>
      <c r="M26" s="8"/>
    </row>
    <row r="27" spans="3:13" ht="18.75" customHeight="1">
      <c r="C27" s="4" t="s">
        <v>11</v>
      </c>
      <c r="D27" s="18" t="s">
        <v>12</v>
      </c>
      <c r="E27" s="84" t="s">
        <v>68</v>
      </c>
      <c r="F27" s="37">
        <v>300</v>
      </c>
      <c r="G27" s="46"/>
      <c r="H27" s="43"/>
      <c r="I27" s="42"/>
      <c r="J27" s="43"/>
      <c r="K27" s="99"/>
      <c r="M27" s="8"/>
    </row>
    <row r="28" spans="3:13" ht="18.75" customHeight="1">
      <c r="C28" s="4"/>
      <c r="D28" s="5"/>
      <c r="E28" s="16" t="s">
        <v>20</v>
      </c>
      <c r="F28" s="26">
        <f>SUM(F26:F27)</f>
        <v>1300</v>
      </c>
      <c r="G28" s="45"/>
      <c r="H28" s="26">
        <f>SUM(H26:H27)</f>
        <v>0</v>
      </c>
      <c r="I28" s="9"/>
      <c r="J28" s="26">
        <f>SUM(J26:J27)</f>
        <v>0</v>
      </c>
      <c r="K28" s="65"/>
      <c r="M28" s="8"/>
    </row>
    <row r="29" spans="3:13" ht="18.75" customHeight="1" thickBot="1">
      <c r="C29" s="100"/>
      <c r="D29" s="101" t="s">
        <v>13</v>
      </c>
      <c r="E29" s="23" t="s">
        <v>80</v>
      </c>
      <c r="F29" s="30">
        <f>F25-F28</f>
        <v>-1300</v>
      </c>
      <c r="G29" s="102"/>
      <c r="H29" s="30">
        <f>H25-H28</f>
        <v>0</v>
      </c>
      <c r="I29" s="31"/>
      <c r="J29" s="30">
        <f>J25-J28</f>
        <v>0</v>
      </c>
      <c r="K29" s="66"/>
      <c r="M29" s="8"/>
    </row>
    <row r="30" spans="3:13" ht="18.75" customHeight="1">
      <c r="C30" s="4"/>
      <c r="D30" s="20" t="s">
        <v>0</v>
      </c>
      <c r="E30" s="115" t="s">
        <v>39</v>
      </c>
      <c r="F30" s="40">
        <v>2000</v>
      </c>
      <c r="G30" s="85" t="s">
        <v>36</v>
      </c>
      <c r="H30" s="86">
        <f>$F$37</f>
        <v>860</v>
      </c>
      <c r="I30" s="85" t="s">
        <v>41</v>
      </c>
      <c r="J30" s="86">
        <f>$H$37</f>
        <v>350</v>
      </c>
      <c r="K30" s="60"/>
      <c r="M30" s="8"/>
    </row>
    <row r="31" spans="3:13" ht="18.75" customHeight="1">
      <c r="C31" s="4" t="s">
        <v>14</v>
      </c>
      <c r="D31" s="18" t="s">
        <v>10</v>
      </c>
      <c r="E31" s="49" t="s">
        <v>42</v>
      </c>
      <c r="F31" s="87">
        <v>1900</v>
      </c>
      <c r="G31" s="88" t="s">
        <v>42</v>
      </c>
      <c r="H31" s="89"/>
      <c r="I31" s="88" t="s">
        <v>42</v>
      </c>
      <c r="J31" s="89"/>
      <c r="K31" s="61"/>
      <c r="M31" s="8"/>
    </row>
    <row r="32" spans="3:13" ht="18.75" customHeight="1">
      <c r="C32" s="4" t="s">
        <v>15</v>
      </c>
      <c r="D32" s="5"/>
      <c r="E32" s="16" t="s">
        <v>69</v>
      </c>
      <c r="F32" s="26">
        <f>SUM(F30:F31)</f>
        <v>3900</v>
      </c>
      <c r="G32" s="45"/>
      <c r="H32" s="26">
        <f>SUM(H30:H31)</f>
        <v>860</v>
      </c>
      <c r="I32" s="45"/>
      <c r="J32" s="26">
        <f>SUM(J30:J31)</f>
        <v>350</v>
      </c>
      <c r="K32" s="62"/>
      <c r="M32" s="8"/>
    </row>
    <row r="33" spans="3:13" ht="18.75" customHeight="1">
      <c r="C33" s="4" t="s">
        <v>16</v>
      </c>
      <c r="D33" s="17" t="s">
        <v>11</v>
      </c>
      <c r="E33" s="82" t="s">
        <v>18</v>
      </c>
      <c r="F33" s="83">
        <v>240</v>
      </c>
      <c r="G33" s="90" t="s">
        <v>33</v>
      </c>
      <c r="H33" s="91">
        <v>360</v>
      </c>
      <c r="I33" s="90" t="s">
        <v>34</v>
      </c>
      <c r="J33" s="91">
        <v>360</v>
      </c>
      <c r="K33" s="92" t="s">
        <v>34</v>
      </c>
      <c r="M33" s="8"/>
    </row>
    <row r="34" spans="3:13" ht="18.75" customHeight="1">
      <c r="C34" s="4" t="s">
        <v>11</v>
      </c>
      <c r="D34" s="18" t="s">
        <v>12</v>
      </c>
      <c r="E34" s="84"/>
      <c r="F34" s="37"/>
      <c r="G34" s="46"/>
      <c r="H34" s="43"/>
      <c r="I34" s="42"/>
      <c r="J34" s="43"/>
      <c r="K34" s="64"/>
      <c r="M34" s="8"/>
    </row>
    <row r="35" spans="3:13" ht="18.75" customHeight="1">
      <c r="C35" s="4"/>
      <c r="D35" s="5"/>
      <c r="E35" s="16" t="s">
        <v>70</v>
      </c>
      <c r="F35" s="26">
        <f>SUM(F33:F34)</f>
        <v>240</v>
      </c>
      <c r="G35" s="45"/>
      <c r="H35" s="26">
        <f>SUM(H33:H34)</f>
        <v>360</v>
      </c>
      <c r="I35" s="9"/>
      <c r="J35" s="26">
        <f>SUM(J33:J34)</f>
        <v>360</v>
      </c>
      <c r="K35" s="65"/>
      <c r="M35" s="8"/>
    </row>
    <row r="36" spans="3:13" ht="18.75" customHeight="1" thickBot="1">
      <c r="C36" s="5"/>
      <c r="D36" s="19" t="s">
        <v>71</v>
      </c>
      <c r="E36" s="16" t="s">
        <v>73</v>
      </c>
      <c r="F36" s="30">
        <f>F32-F35</f>
        <v>3660</v>
      </c>
      <c r="G36" s="58"/>
      <c r="H36" s="30">
        <f>H32-H35</f>
        <v>500</v>
      </c>
      <c r="I36" s="31"/>
      <c r="J36" s="30">
        <f>J32-J35</f>
        <v>-10</v>
      </c>
      <c r="K36" s="66"/>
      <c r="M36" s="8"/>
    </row>
    <row r="37" spans="3:13" ht="16.5" customHeight="1" thickBot="1">
      <c r="C37" s="10"/>
      <c r="D37" s="21" t="s">
        <v>72</v>
      </c>
      <c r="E37" s="11" t="s">
        <v>74</v>
      </c>
      <c r="F37" s="28">
        <f>F22+F29+F36</f>
        <v>860</v>
      </c>
      <c r="G37" s="29"/>
      <c r="H37" s="28">
        <f>H22+H29+H36</f>
        <v>350</v>
      </c>
      <c r="I37" s="29"/>
      <c r="J37" s="28">
        <f>J22+J29+J36</f>
        <v>1250</v>
      </c>
      <c r="K37" s="33"/>
      <c r="M37" s="8"/>
    </row>
    <row r="38" ht="13.5">
      <c r="M38" s="8"/>
    </row>
    <row r="39" spans="5:13" ht="13.5">
      <c r="E39" s="2" t="s">
        <v>52</v>
      </c>
      <c r="M39" s="8"/>
    </row>
    <row r="40" spans="5:13" ht="13.5">
      <c r="E40" s="2" t="s">
        <v>51</v>
      </c>
      <c r="M40" s="8"/>
    </row>
    <row r="41" ht="13.5">
      <c r="M41" s="8"/>
    </row>
    <row r="42" ht="13.5">
      <c r="M42" s="8"/>
    </row>
    <row r="43" ht="13.5">
      <c r="M43" s="8"/>
    </row>
    <row r="44" ht="13.5">
      <c r="M44" s="8"/>
    </row>
    <row r="45" ht="13.5">
      <c r="M45" s="8"/>
    </row>
    <row r="46" ht="13.5">
      <c r="M46" s="8"/>
    </row>
    <row r="47" ht="13.5">
      <c r="M47" s="8"/>
    </row>
    <row r="48" ht="13.5">
      <c r="M48" s="8"/>
    </row>
    <row r="49" ht="13.5">
      <c r="M49" s="8"/>
    </row>
    <row r="50" ht="13.5">
      <c r="M50" s="8"/>
    </row>
    <row r="51" ht="13.5">
      <c r="M51" s="8"/>
    </row>
    <row r="52" ht="13.5">
      <c r="M52" s="8"/>
    </row>
    <row r="53" ht="13.5">
      <c r="M53" s="8"/>
    </row>
    <row r="54" ht="13.5">
      <c r="M54" s="8"/>
    </row>
    <row r="55" ht="13.5">
      <c r="M55" s="8"/>
    </row>
    <row r="56" ht="13.5">
      <c r="M56" s="8"/>
    </row>
    <row r="57" ht="13.5">
      <c r="M57" s="8"/>
    </row>
    <row r="58" ht="13.5">
      <c r="M58" s="8"/>
    </row>
    <row r="59" ht="13.5">
      <c r="M59" s="8"/>
    </row>
    <row r="60" ht="13.5">
      <c r="M60" s="8"/>
    </row>
    <row r="61" ht="13.5">
      <c r="M61" s="8"/>
    </row>
    <row r="62" ht="13.5">
      <c r="M62" s="8"/>
    </row>
    <row r="63" ht="13.5">
      <c r="M63" s="8"/>
    </row>
    <row r="64" ht="13.5">
      <c r="M64" s="8"/>
    </row>
    <row r="65" ht="13.5">
      <c r="M65" s="8"/>
    </row>
    <row r="66" ht="13.5">
      <c r="M66" s="8"/>
    </row>
    <row r="67" ht="13.5">
      <c r="M67" s="8"/>
    </row>
    <row r="68" ht="13.5">
      <c r="M68" s="8"/>
    </row>
    <row r="69" ht="13.5">
      <c r="M69" s="8"/>
    </row>
    <row r="70" ht="13.5">
      <c r="M70" s="8"/>
    </row>
    <row r="71" ht="13.5">
      <c r="M71" s="8"/>
    </row>
    <row r="72" ht="13.5">
      <c r="M72" s="8"/>
    </row>
    <row r="73" ht="13.5">
      <c r="M73" s="8"/>
    </row>
    <row r="74" ht="13.5">
      <c r="M74" s="8"/>
    </row>
    <row r="75" ht="13.5">
      <c r="M75" s="8"/>
    </row>
    <row r="76" ht="13.5">
      <c r="M76" s="8"/>
    </row>
    <row r="77" ht="13.5">
      <c r="M77" s="8"/>
    </row>
    <row r="78" ht="13.5">
      <c r="M78" s="8"/>
    </row>
    <row r="79" ht="13.5">
      <c r="M79" s="8"/>
    </row>
    <row r="80" ht="13.5">
      <c r="M80" s="8"/>
    </row>
    <row r="81" ht="13.5">
      <c r="M81" s="8"/>
    </row>
  </sheetData>
  <sheetProtection/>
  <mergeCells count="8">
    <mergeCell ref="D9:D12"/>
    <mergeCell ref="A15:A16"/>
    <mergeCell ref="K1:K2"/>
    <mergeCell ref="C3:E4"/>
    <mergeCell ref="G3:G4"/>
    <mergeCell ref="I3:I4"/>
    <mergeCell ref="K3:K4"/>
    <mergeCell ref="D5:D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株式会社ヒューマン・キャピタル・マネジメント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土井　尚人</dc:creator>
  <cp:keywords/>
  <dc:description/>
  <cp:lastModifiedBy>suzuki</cp:lastModifiedBy>
  <cp:lastPrinted>2021-03-22T02:04:23Z</cp:lastPrinted>
  <dcterms:created xsi:type="dcterms:W3CDTF">2003-03-11T05:09:14Z</dcterms:created>
  <dcterms:modified xsi:type="dcterms:W3CDTF">2021-03-22T02:04:35Z</dcterms:modified>
  <cp:category/>
  <cp:version/>
  <cp:contentType/>
  <cp:contentStatus/>
</cp:coreProperties>
</file>